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codeName="ThisWorkbook"/>
  <mc:AlternateContent xmlns:mc="http://schemas.openxmlformats.org/markup-compatibility/2006">
    <mc:Choice Requires="x15">
      <x15ac:absPath xmlns:x15ac="http://schemas.microsoft.com/office/spreadsheetml/2010/11/ac" url="D:\Documentos y Archivos del Usuario\Asomi\Desktop\MANIFESTACION DE INTERES 2021\"/>
    </mc:Choice>
  </mc:AlternateContent>
  <xr:revisionPtr revIDLastSave="0" documentId="13_ncr:1_{3658DE56-73CB-4573-9CBE-D22909F62322}"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62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<sst xmlns="http://schemas.openxmlformats.org/spreadsheetml/2006/main" count="3468" uniqueCount="2765">
  <si>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</si>
  <si>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</si>
  <si>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</si>
  <si>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</si>
  <si>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</si>
  <si>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</si>
  <si>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</si>
  <si>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</si>
  <si>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</si>
  <si>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</si>
  <si>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</si>
  <si>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</si>
  <si>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</si>
  <si>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</si>
  <si>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</si>
  <si>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</si>
  <si>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</si>
  <si>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</si>
  <si>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</si>
  <si>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</si>
  <si>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</si>
  <si>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</si>
  <si>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</si>
  <si>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</si>
  <si>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</si>
  <si>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</si>
  <si>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</si>
  <si>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</si>
  <si>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</si>
  <si>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</si>
  <si>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</si>
  <si>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</si>
  <si>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</si>
  <si>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</si>
  <si>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</si>
  <si>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</si>
  <si>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</si>
  <si>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</si>
  <si>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</si>
  <si>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</si>
  <si>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</si>
  <si>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</si>
  <si>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</si>
  <si>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</si>
  <si>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</si>
  <si>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</si>
  <si>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</si>
  <si>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</si>
  <si>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</si>
  <si>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</si>
  <si>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</si>
  <si>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</si>
  <si>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</si>
  <si>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</si>
  <si>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</si>
  <si>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</si>
  <si>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</si>
  <si>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</si>
  <si>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</si>
  <si>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</si>
  <si>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</si>
  <si>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</si>
  <si>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</si>
  <si>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</si>
  <si>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</si>
  <si>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</si>
  <si>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</si>
  <si>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</si>
  <si>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</si>
  <si>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</si>
  <si>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</si>
  <si>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</si>
  <si>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</si>
  <si>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</si>
  <si>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</si>
  <si>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</si>
  <si>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</si>
  <si>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</si>
  <si>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</si>
  <si>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</si>
  <si>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</si>
  <si>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</si>
  <si>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</si>
  <si>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</si>
  <si>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</si>
  <si>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</si>
  <si>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</si>
  <si>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</si>
  <si>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</si>
  <si>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</si>
  <si>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</si>
  <si>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</si>
  <si>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</si>
  <si>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</si>
  <si>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</si>
  <si>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</si>
  <si>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</si>
  <si>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</si>
  <si>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</si>
  <si>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</si>
  <si>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</si>
  <si>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</si>
  <si>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</si>
  <si>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</si>
  <si>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</si>
  <si>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</si>
  <si>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</si>
  <si>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</si>
  <si>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</si>
  <si>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</si>
  <si>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</si>
  <si>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</si>
  <si>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</si>
  <si>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</si>
  <si>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</si>
  <si>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</si>
  <si>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</si>
  <si>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</si>
  <si>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</si>
  <si>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</si>
  <si>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</si>
  <si>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</si>
  <si>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</si>
  <si>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</si>
  <si>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</si>
  <si>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</si>
  <si>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</si>
  <si>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</si>
  <si>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</si>
  <si>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</si>
  <si>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</si>
  <si>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</si>
  <si>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</si>
  <si>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</si>
  <si>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</si>
  <si>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</si>
  <si>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</si>
  <si>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</si>
  <si>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</si>
  <si>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</si>
  <si>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</si>
  <si>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</si>
  <si>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</si>
  <si>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</si>
  <si>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</si>
  <si>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</si>
  <si>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</si>
  <si>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</si>
  <si>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</si>
  <si>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</si>
  <si>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</si>
  <si>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</si>
  <si>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</si>
  <si>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</si>
  <si>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</si>
  <si>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</si>
  <si>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</si>
  <si>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</si>
  <si>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</si>
  <si>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</si>
  <si>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</si>
  <si>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</si>
  <si>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</si>
  <si>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</si>
  <si>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</si>
  <si>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</si>
  <si>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</si>
  <si>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</si>
  <si>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</si>
  <si>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</si>
  <si>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</si>
  <si>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</si>
  <si>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</si>
  <si>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</si>
  <si>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</si>
  <si>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</si>
  <si>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</si>
  <si>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</si>
  <si>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</si>
  <si>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</si>
  <si>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</si>
  <si>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</si>
  <si>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</si>
  <si>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</si>
  <si>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</si>
  <si>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</si>
  <si>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</si>
  <si>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</si>
  <si>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</si>
  <si>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</si>
  <si>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</si>
  <si>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</si>
  <si>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</si>
  <si>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</si>
  <si>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</si>
  <si>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</si>
  <si>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</si>
  <si>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</si>
  <si>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</si>
  <si>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</si>
  <si>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</si>
  <si>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</si>
  <si>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</si>
  <si>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</si>
  <si>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</si>
  <si>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</si>
  <si>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</si>
  <si>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</si>
  <si>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</si>
  <si>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</si>
  <si>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</si>
  <si>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</si>
  <si>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</si>
  <si>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</si>
  <si>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</si>
  <si>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</si>
  <si>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</si>
  <si>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</si>
  <si>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</si>
  <si>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</si>
  <si>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</si>
  <si>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</si>
  <si>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</si>
  <si>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</si>
  <si>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</si>
  <si>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</si>
  <si>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</si>
  <si>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</si>
  <si>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</si>
  <si>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</si>
  <si>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</si>
  <si>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</si>
  <si>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</si>
  <si>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</si>
  <si>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</si>
  <si>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</si>
  <si>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</si>
  <si>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</si>
  <si>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</si>
  <si>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</si>
  <si>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</si>
  <si>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</si>
  <si>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</si>
  <si>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</si>
  <si>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</si>
  <si>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</si>
  <si>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</si>
  <si>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</si>
  <si>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</si>
  <si>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</si>
  <si>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</si>
  <si>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</si>
  <si>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</si>
  <si>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</si>
  <si>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</si>
  <si>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</si>
  <si>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</si>
  <si>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</si>
  <si>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</si>
  <si>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</si>
  <si>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</si>
  <si>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</si>
  <si>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</si>
  <si>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</si>
  <si>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</si>
  <si>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</si>
  <si>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</si>
  <si>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</si>
  <si>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</si>
  <si>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</si>
  <si>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</si>
  <si>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</si>
  <si>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</si>
  <si>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</si>
  <si>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</si>
  <si>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</si>
  <si>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</si>
  <si>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</si>
  <si>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</si>
  <si>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</si>
  <si>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</si>
  <si>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</si>
  <si>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</si>
  <si>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</si>
  <si>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</si>
  <si>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</si>
  <si>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</si>
  <si>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</si>
  <si>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</si>
  <si>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</si>
  <si>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</si>
  <si>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</si>
  <si>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</si>
  <si>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</si>
  <si>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</si>
  <si>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</si>
  <si>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</si>
  <si>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</si>
  <si>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</si>
  <si>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</si>
  <si>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</si>
  <si>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</si>
  <si>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</si>
  <si>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</si>
  <si>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</si>
  <si>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</si>
  <si>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</si>
  <si>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</si>
  <si>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</si>
  <si>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</si>
  <si>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</si>
  <si>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</si>
  <si>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</si>
  <si>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</si>
  <si>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</si>
  <si>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</si>
  <si>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</si>
  <si>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</si>
  <si>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</si>
  <si>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</si>
  <si>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</si>
  <si>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</si>
  <si>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</si>
  <si>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</si>
  <si>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</si>
  <si>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</si>
  <si>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</si>
  <si>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</si>
  <si>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</si>
  <si>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</si>
  <si>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</si>
  <si>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</si>
  <si>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</si>
  <si>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</si>
  <si>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</si>
  <si>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</si>
  <si>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</si>
  <si>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</si>
  <si>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</si>
  <si>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</si>
  <si>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</si>
  <si>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</si>
  <si>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</si>
  <si>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</si>
  <si>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</si>
  <si>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</si>
  <si>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</si>
  <si>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</si>
  <si>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</si>
  <si>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</si>
  <si>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</si>
  <si>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</si>
  <si>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</si>
  <si>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</si>
  <si>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</si>
  <si>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</si>
  <si>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</si>
  <si>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</si>
  <si>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</si>
  <si>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</si>
  <si>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</si>
  <si>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</si>
  <si>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</si>
  <si>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</si>
  <si>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</si>
  <si>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</si>
  <si>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</si>
  <si>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</si>
  <si>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</si>
  <si>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</si>
  <si>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</si>
  <si>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</si>
  <si>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</si>
  <si>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</si>
  <si>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</si>
  <si>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</si>
  <si>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</si>
  <si>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</si>
  <si>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</si>
  <si>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</si>
  <si>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</si>
  <si>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</si>
  <si>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</si>
  <si>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</si>
  <si>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</si>
  <si>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</si>
  <si>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</si>
  <si>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</si>
  <si>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</si>
  <si>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</si>
  <si>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</si>
  <si>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</si>
  <si>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</si>
  <si>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</si>
  <si>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</si>
  <si>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</si>
  <si>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</si>
  <si>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</si>
  <si>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</si>
  <si>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</si>
  <si>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</si>
  <si>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</si>
  <si>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</si>
  <si>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</si>
  <si>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</si>
  <si>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</si>
  <si>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</si>
  <si>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</si>
  <si>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</si>
  <si>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</si>
  <si>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</si>
  <si>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</si>
  <si>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</si>
  <si>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</si>
  <si>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</si>
  <si>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</si>
  <si>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</si>
  <si>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</si>
  <si>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</si>
  <si>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</si>
  <si>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</si>
  <si>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</si>
  <si>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</si>
  <si>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</si>
  <si>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</si>
  <si>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</si>
  <si>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</si>
  <si>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</si>
  <si>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</si>
  <si>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</si>
  <si>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</si>
  <si>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</si>
  <si>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</si>
  <si>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</si>
  <si>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</si>
  <si>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</si>
  <si>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</si>
  <si>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</si>
  <si>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</si>
  <si>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</si>
  <si>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</si>
  <si>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</si>
  <si>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</si>
  <si>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</si>
  <si>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</si>
  <si>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</si>
  <si>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</si>
  <si>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</si>
  <si>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</si>
  <si>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</si>
  <si>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</si>
  <si>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</si>
  <si>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</si>
  <si>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</si>
  <si>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</si>
  <si>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</si>
  <si>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</si>
  <si>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</si>
  <si>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</si>
  <si>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</si>
  <si>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</si>
  <si>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</si>
  <si>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</si>
  <si>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</si>
  <si>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</si>
  <si>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</si>
  <si>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</si>
  <si>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</si>
  <si>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</si>
  <si>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</si>
  <si>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</si>
  <si>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</si>
  <si>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</si>
  <si>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</si>
  <si>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</si>
  <si>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</si>
  <si>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</si>
  <si>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</si>
  <si>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</si>
  <si>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</si>
  <si>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</si>
  <si>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</si>
  <si>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</si>
  <si>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</si>
  <si>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</si>
  <si>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</si>
  <si>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</si>
  <si>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</si>
  <si>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</si>
  <si>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</si>
  <si>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</si>
  <si>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</si>
  <si>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</si>
  <si>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</si>
  <si>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</si>
  <si>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</si>
  <si>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</si>
  <si>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</si>
  <si>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</si>
  <si>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</si>
  <si>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</si>
  <si>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</si>
  <si>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</si>
  <si>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</si>
  <si>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</si>
  <si>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</si>
  <si>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</si>
  <si>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</si>
  <si>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</si>
  <si>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</si>
  <si>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</si>
  <si>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</si>
  <si>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</si>
  <si>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</si>
  <si>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</si>
  <si>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</si>
  <si>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</si>
  <si>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</si>
  <si>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</si>
  <si>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</si>
  <si>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</si>
  <si>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</si>
  <si>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</si>
  <si>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</si>
  <si>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</si>
  <si>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</si>
  <si>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</si>
  <si>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</si>
  <si>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</si>
  <si>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</si>
  <si>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</si>
  <si>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</si>
  <si>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</si>
  <si>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</si>
  <si>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</si>
  <si>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</si>
  <si>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</si>
  <si>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</si>
  <si>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</si>
  <si>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</si>
  <si>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</si>
  <si>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</si>
  <si>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</si>
  <si>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</si>
  <si>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</si>
  <si>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</si>
  <si>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</si>
  <si>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</si>
  <si>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</si>
  <si>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</si>
  <si>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</si>
  <si>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</si>
  <si>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</si>
  <si>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</si>
  <si>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</si>
  <si>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</si>
  <si>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</si>
  <si>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</si>
  <si>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</si>
  <si>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</si>
  <si>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</si>
  <si>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</si>
  <si>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</si>
  <si>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</si>
  <si>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</si>
  <si>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</si>
  <si>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</si>
  <si>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</si>
  <si>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</si>
  <si>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</si>
  <si>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</si>
  <si>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</si>
  <si>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</si>
  <si>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</si>
  <si>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</si>
  <si>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</si>
  <si>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</si>
  <si>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</si>
  <si>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</si>
  <si>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</si>
  <si>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</si>
  <si>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</si>
  <si>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</si>
  <si>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</si>
  <si>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</si>
  <si>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</si>
  <si>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</si>
  <si>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</si>
  <si>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</si>
  <si>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</si>
  <si>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</si>
  <si>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</si>
  <si>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</si>
  <si>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</si>
  <si>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</si>
  <si>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</si>
  <si>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</si>
  <si>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</si>
  <si>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</si>
  <si>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</si>
  <si>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</si>
  <si>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</si>
  <si>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</si>
  <si>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</si>
  <si>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</si>
  <si>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</si>
  <si>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</si>
  <si>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</si>
  <si>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</si>
  <si>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</si>
  <si>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</si>
  <si>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</si>
  <si>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</si>
  <si>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</si>
  <si>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</si>
  <si>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</si>
  <si>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</si>
  <si>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</si>
  <si>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</si>
  <si>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</si>
  <si>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</si>
  <si>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</si>
  <si>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</si>
  <si>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</si>
  <si>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</si>
  <si>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</si>
  <si>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</si>
  <si>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</si>
  <si>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</si>
  <si>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</si>
  <si>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</si>
  <si>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</si>
  <si>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</si>
  <si>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</si>
  <si>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</si>
  <si>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</si>
  <si>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</si>
  <si>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</si>
  <si>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</si>
  <si>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</si>
  <si>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</si>
  <si>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</si>
  <si>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</si>
  <si>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</si>
  <si>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</si>
  <si>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</si>
  <si>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</si>
  <si>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</si>
  <si>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</si>
  <si>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</si>
  <si>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</si>
  <si>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</si>
  <si>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</si>
  <si>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</si>
  <si>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</si>
  <si>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</si>
  <si>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</si>
  <si>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</si>
  <si>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</si>
  <si>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</si>
  <si>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</si>
  <si>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</si>
  <si>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</si>
  <si>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</si>
  <si>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</si>
  <si>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</si>
  <si>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</si>
  <si>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</si>
  <si>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</si>
  <si>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</si>
  <si>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</si>
  <si>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</si>
  <si>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</si>
  <si>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</si>
  <si>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</si>
  <si>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</si>
  <si>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</si>
  <si>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</si>
  <si>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</si>
  <si>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</si>
  <si>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</si>
  <si>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</si>
  <si>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</si>
  <si>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</si>
  <si>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</si>
  <si>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</si>
  <si>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</si>
  <si>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</si>
  <si>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</si>
  <si>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</si>
  <si>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</si>
  <si>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</si>
  <si>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</si>
  <si>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</si>
  <si>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</si>
  <si>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</si>
  <si>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</si>
  <si>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</si>
  <si>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</si>
  <si>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</si>
  <si>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</si>
  <si>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</si>
  <si>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</si>
  <si>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</si>
  <si>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</si>
  <si>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</si>
  <si>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</si>
  <si>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</si>
  <si>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</si>
  <si>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</si>
  <si>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</si>
  <si>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</si>
  <si>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</si>
  <si>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</si>
  <si>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</si>
  <si>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</si>
  <si>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</si>
  <si>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</si>
  <si>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</si>
  <si>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</si>
  <si>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</si>
  <si>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</si>
  <si>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</si>
  <si>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</si>
  <si>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</si>
  <si>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</si>
  <si>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</si>
  <si>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</si>
  <si>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</si>
  <si>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</si>
  <si>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</si>
  <si>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</si>
  <si>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</si>
  <si>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</si>
  <si>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</si>
  <si>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</si>
  <si>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</si>
  <si>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</si>
  <si>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</si>
  <si>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</si>
  <si>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</si>
  <si>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</si>
  <si>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</si>
  <si>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</si>
  <si>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</si>
  <si>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</si>
  <si>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</si>
  <si>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</si>
  <si>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</si>
  <si>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</si>
  <si>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</si>
  <si>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</si>
  <si>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</si>
  <si>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</si>
  <si>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</si>
  <si>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</si>
  <si>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</si>
  <si>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</si>
  <si>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</si>
  <si>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</si>
  <si>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</si>
  <si>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</si>
  <si>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</si>
  <si>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</si>
  <si>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</si>
  <si>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</si>
  <si>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</si>
  <si>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</si>
  <si>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</si>
  <si>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</si>
  <si>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</si>
  <si>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</si>
  <si>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</si>
  <si>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</si>
  <si>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</si>
  <si>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</si>
  <si>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</si>
  <si>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</si>
  <si>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</si>
  <si>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</si>
  <si>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</si>
  <si>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</si>
  <si>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</si>
  <si>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</si>
  <si>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</si>
  <si>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</si>
  <si>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</si>
  <si>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</si>
  <si>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</si>
  <si>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</si>
  <si>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</si>
  <si>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</si>
  <si>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</si>
  <si>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</si>
  <si>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</si>
  <si>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</si>
  <si>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</si>
  <si>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</si>
  <si>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</si>
  <si>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</si>
  <si>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</si>
  <si>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</si>
  <si>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</si>
  <si>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</si>
  <si>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</si>
  <si>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</si>
  <si>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</si>
  <si>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</si>
  <si>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</si>
  <si>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</si>
  <si>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</si>
  <si>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</si>
  <si>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</si>
  <si>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</si>
  <si>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</si>
  <si>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</si>
  <si>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</si>
  <si>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</si>
  <si>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</si>
  <si>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</si>
  <si>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</si>
  <si>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</si>
  <si>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</si>
  <si>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</si>
  <si>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</si>
  <si>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</si>
  <si>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</si>
  <si>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</si>
  <si>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</si>
  <si>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</si>
  <si>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</si>
  <si>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</si>
  <si>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</si>
  <si>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</si>
  <si>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</si>
  <si>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</si>
  <si>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</si>
  <si>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</si>
  <si>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</si>
  <si>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</si>
  <si>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</si>
  <si>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</si>
  <si>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</si>
  <si>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</si>
  <si>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</si>
  <si>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</si>
  <si>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</si>
  <si>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</si>
  <si>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</si>
  <si>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</si>
  <si>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</si>
  <si>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</si>
  <si>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</si>
  <si>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</si>
  <si>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</si>
  <si>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</si>
  <si>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</si>
  <si>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</si>
  <si>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</si>
  <si>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</si>
  <si>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</si>
  <si>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</si>
  <si>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</si>
  <si>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</si>
  <si>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</si>
  <si>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</si>
  <si>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</si>
  <si>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</si>
  <si>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</si>
  <si>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</si>
  <si>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</si>
  <si>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</si>
  <si>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</si>
  <si>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</si>
  <si>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</si>
  <si>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</si>
  <si>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</si>
  <si>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</si>
  <si>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</si>
  <si>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</si>
  <si>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</si>
  <si>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</si>
  <si>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</si>
  <si>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</si>
  <si>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</si>
  <si>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</si>
  <si>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</si>
  <si>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</si>
  <si>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</si>
  <si>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</si>
  <si>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</si>
  <si>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</si>
  <si>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</si>
  <si>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</si>
  <si>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</si>
  <si>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</si>
  <si>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</si>
  <si>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</si>
  <si>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</si>
  <si>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</si>
  <si>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</si>
  <si>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</si>
  <si>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</si>
  <si>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</si>
  <si>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</si>
  <si>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</si>
  <si>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</si>
  <si>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</si>
  <si>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</si>
  <si>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</si>
  <si>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</si>
  <si>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</si>
  <si>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</si>
  <si>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</si>
  <si>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</si>
  <si>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</si>
  <si>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</si>
  <si>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</si>
  <si>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</si>
  <si>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</si>
  <si>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</si>
  <si>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</si>
  <si>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</si>
  <si>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</si>
  <si>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</si>
  <si>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</si>
  <si>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</si>
  <si>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</si>
  <si>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</si>
  <si>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</si>
  <si>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</si>
  <si>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</si>
  <si>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</si>
  <si>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</si>
  <si>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</si>
  <si>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</si>
  <si>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</si>
  <si>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</si>
  <si>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</si>
  <si>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</si>
  <si>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</si>
  <si>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</si>
  <si>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</si>
  <si>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</si>
  <si>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</si>
  <si>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</si>
  <si>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</si>
  <si>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</si>
  <si>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</si>
  <si>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</si>
  <si>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</si>
  <si>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</si>
  <si>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</si>
  <si>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</si>
  <si>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</si>
  <si>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</si>
  <si>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</si>
  <si>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</si>
  <si>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</si>
  <si>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</si>
  <si>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</si>
  <si>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</si>
  <si>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</si>
  <si>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</si>
  <si>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</si>
  <si>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</si>
  <si>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</si>
  <si>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</si>
  <si>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</si>
  <si>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</si>
  <si>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</si>
  <si>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</si>
  <si>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</si>
  <si>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</si>
  <si>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</si>
  <si>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</si>
  <si>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</si>
  <si>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</si>
  <si>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</si>
  <si>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</si>
  <si>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</si>
  <si>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</si>
  <si>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</si>
  <si>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</si>
  <si>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</si>
  <si>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</si>
  <si>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</si>
  <si>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</si>
  <si>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</si>
  <si>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</si>
  <si>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</si>
  <si>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</si>
  <si>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</si>
  <si>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</si>
  <si>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</si>
  <si>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</si>
  <si>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</si>
  <si>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</si>
  <si>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</si>
  <si>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</si>
  <si>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</si>
  <si>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</si>
  <si>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</si>
  <si>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</si>
  <si>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</si>
  <si>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</si>
  <si>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</si>
  <si>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</si>
  <si>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</si>
  <si>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</si>
  <si>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</si>
  <si>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</si>
  <si>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</si>
  <si>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</si>
  <si>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</si>
  <si>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</si>
  <si>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</si>
  <si>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</si>
  <si>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</si>
  <si>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</si>
  <si>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</si>
  <si>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</si>
  <si>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</si>
  <si>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</si>
  <si>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</si>
  <si>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</si>
  <si>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</si>
  <si>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</si>
  <si>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</si>
  <si>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</si>
  <si>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</si>
  <si>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</si>
  <si>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</si>
  <si>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</si>
  <si>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</si>
  <si>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</si>
  <si>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</si>
  <si>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</si>
  <si>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</si>
  <si>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</si>
  <si>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</si>
  <si>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</si>
  <si>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</si>
  <si>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</si>
  <si>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</si>
  <si>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</si>
  <si>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</si>
  <si>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</si>
  <si>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</si>
  <si>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</si>
  <si>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</si>
  <si>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</si>
  <si>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</si>
  <si>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</si>
  <si>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</si>
  <si>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</si>
  <si>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</si>
  <si>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</si>
  <si>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</si>
  <si>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</si>
  <si>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</si>
  <si>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</si>
  <si>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</si>
  <si>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</si>
  <si>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</si>
  <si>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</si>
  <si>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</si>
  <si>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</si>
  <si>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</si>
  <si>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</si>
  <si>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</si>
  <si>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</si>
  <si>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</si>
  <si>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</si>
  <si>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</si>
  <si>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</si>
  <si>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</si>
  <si>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</si>
  <si>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</si>
  <si>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</si>
  <si>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</si>
  <si>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</si>
  <si>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</si>
  <si>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</si>
  <si>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</si>
  <si>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</si>
  <si>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</si>
  <si>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</si>
  <si>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</si>
  <si>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</si>
  <si>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</si>
  <si>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</si>
  <si>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</si>
  <si>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</si>
  <si>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</si>
  <si>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</si>
  <si>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</si>
  <si>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</si>
  <si>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</si>
  <si>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</si>
  <si>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</si>
  <si>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</si>
  <si>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</si>
  <si>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</si>
  <si>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</si>
  <si>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</si>
  <si>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</si>
  <si>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</si>
  <si>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</si>
  <si>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</si>
  <si>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</si>
  <si>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</si>
  <si>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</si>
  <si>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</si>
  <si>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</si>
  <si>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</si>
  <si>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</si>
  <si>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</si>
  <si>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</si>
  <si>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</si>
  <si>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</si>
  <si>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</si>
  <si>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</si>
  <si>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</si>
  <si>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</si>
  <si>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</si>
  <si>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</si>
  <si>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</si>
  <si>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</si>
  <si>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</si>
  <si>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</si>
  <si>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</si>
  <si>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</si>
  <si>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</si>
  <si>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</si>
  <si>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</si>
  <si>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</si>
  <si>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</si>
  <si>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</si>
  <si>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</si>
  <si>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</si>
  <si>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</si>
  <si>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</si>
  <si>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</si>
  <si>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</si>
  <si>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</si>
  <si>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</si>
  <si>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</si>
  <si>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</si>
  <si>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</si>
  <si>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</si>
  <si>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</si>
  <si>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</si>
  <si>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</si>
  <si>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</si>
  <si>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</si>
  <si>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</si>
  <si>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</si>
  <si>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</si>
  <si>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</si>
  <si>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</si>
  <si>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</si>
  <si>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</si>
  <si>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</si>
  <si>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</si>
  <si>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</si>
  <si>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</si>
  <si>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</si>
  <si>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</si>
  <si>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</si>
  <si>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</si>
  <si>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</si>
  <si>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</si>
  <si>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</si>
  <si>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</si>
  <si>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</si>
  <si>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</si>
  <si>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</si>
  <si>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</si>
  <si>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</si>
  <si>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</si>
  <si>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</si>
  <si>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</si>
  <si>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</si>
  <si>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</si>
  <si>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</si>
  <si>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</si>
  <si>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</si>
  <si>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</si>
  <si>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</si>
  <si>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</si>
  <si>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</si>
  <si>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</si>
  <si>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</si>
  <si>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</si>
  <si>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</si>
  <si>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</si>
  <si>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</si>
  <si>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</si>
  <si>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</si>
  <si>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</si>
  <si>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</si>
  <si>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</si>
  <si>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</si>
  <si>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</si>
  <si>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</si>
  <si>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</si>
  <si>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</si>
  <si>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</si>
  <si>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</si>
  <si>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</si>
  <si>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</si>
  <si>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</si>
  <si>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</si>
  <si>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</si>
  <si>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</si>
  <si>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</si>
  <si>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</si>
  <si>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</si>
  <si>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</si>
  <si>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</si>
  <si>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</si>
  <si>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</si>
  <si>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</si>
  <si>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</si>
  <si>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</si>
  <si>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</si>
  <si>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</si>
  <si>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</si>
  <si>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</si>
  <si>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</si>
  <si>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</si>
  <si>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</si>
  <si>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</si>
  <si>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</si>
  <si>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</si>
  <si>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</si>
  <si>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</si>
  <si>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</si>
  <si>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</si>
  <si>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</si>
  <si>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</si>
  <si>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</si>
  <si>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</si>
  <si>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</si>
  <si>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</si>
  <si>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</si>
  <si>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</si>
  <si>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</si>
  <si>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</si>
  <si>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</si>
  <si>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</si>
  <si>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</si>
  <si>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</si>
  <si>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</si>
  <si>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</si>
  <si>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</si>
  <si>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</si>
  <si>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</si>
  <si>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</si>
  <si>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</si>
  <si>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</si>
  <si>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</si>
  <si>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</si>
  <si>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</si>
  <si>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</si>
  <si>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</si>
  <si>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</si>
  <si>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</si>
  <si>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</si>
  <si>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</si>
  <si>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</si>
  <si>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</si>
  <si>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</si>
  <si>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</si>
  <si>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</si>
  <si>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</si>
  <si>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</si>
  <si>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</si>
  <si>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</si>
  <si>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</si>
  <si>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</si>
  <si>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</si>
  <si>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</si>
  <si>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</si>
  <si>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</si>
  <si>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</si>
  <si>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</si>
  <si>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</si>
  <si>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</si>
  <si>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</si>
  <si>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</si>
  <si>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</si>
  <si>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</si>
  <si>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</si>
  <si>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</si>
  <si>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</si>
  <si>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</si>
  <si>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</si>
  <si>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</si>
  <si>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</si>
  <si>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</si>
  <si>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</si>
  <si>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</si>
  <si>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</si>
  <si>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</si>
  <si>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</si>
  <si>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</si>
  <si>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</si>
  <si>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</si>
  <si>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</si>
  <si>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</si>
  <si>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</si>
  <si>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</si>
  <si>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</si>
  <si>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</si>
  <si>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</si>
  <si>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</si>
  <si>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</si>
  <si>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</si>
  <si>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</si>
  <si>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</si>
  <si>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</si>
  <si>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</si>
  <si>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</si>
  <si>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</si>
  <si>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</si>
  <si>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</si>
  <si>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</si>
  <si>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</si>
  <si>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</si>
  <si>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</si>
  <si>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</si>
  <si>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</si>
  <si>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</si>
  <si>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</si>
  <si>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</si>
  <si>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</si>
  <si>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</si>
  <si>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</si>
  <si>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</si>
  <si>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</si>
  <si>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</si>
  <si>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</si>
  <si>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</si>
  <si>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</si>
  <si>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</si>
  <si>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</si>
  <si>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</si>
  <si>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</si>
  <si>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</si>
  <si>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</si>
  <si>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</si>
  <si>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</si>
  <si>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</si>
  <si>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</si>
  <si>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</si>
  <si>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</si>
  <si>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</si>
  <si>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</si>
  <si>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</si>
  <si>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</si>
  <si>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</si>
  <si>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</si>
  <si>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</si>
  <si>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</si>
  <si>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</si>
  <si>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</si>
  <si>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</si>
  <si>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</si>
  <si>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</si>
  <si>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</si>
  <si>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</si>
  <si>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</si>
  <si>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</si>
  <si>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</si>
  <si>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</si>
  <si>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</si>
  <si>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</si>
  <si>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</si>
  <si>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</si>
  <si>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</si>
  <si>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</si>
  <si>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</si>
  <si>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</si>
  <si>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</si>
  <si>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</si>
  <si>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</si>
  <si>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</si>
  <si>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</si>
  <si>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</si>
  <si>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</si>
  <si>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</si>
  <si>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</si>
  <si>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</si>
  <si>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</si>
  <si>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</si>
  <si>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</si>
  <si>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</si>
  <si>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</si>
  <si>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</si>
  <si>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</si>
  <si>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</si>
  <si>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</si>
  <si>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</si>
  <si>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</si>
  <si>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</si>
  <si>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</si>
  <si>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</si>
  <si>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</si>
  <si>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</si>
  <si>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</si>
  <si>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</si>
  <si>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</si>
  <si>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</si>
  <si>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</si>
  <si>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</si>
  <si>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</si>
  <si>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</si>
  <si>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</si>
  <si>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</si>
  <si>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</si>
  <si>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</si>
  <si>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</si>
  <si>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</si>
  <si>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</si>
  <si>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</si>
  <si>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</si>
  <si>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</si>
  <si>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</si>
  <si>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</si>
  <si>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</si>
  <si>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</si>
  <si>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</si>
  <si>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</si>
  <si>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</si>
  <si>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</si>
  <si>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</si>
  <si>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</si>
  <si>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</si>
  <si>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</si>
  <si>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</si>
  <si>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</si>
  <si>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</si>
  <si>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</si>
  <si>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</si>
  <si>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</si>
  <si>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</si>
  <si>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</si>
  <si>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</si>
  <si>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</si>
  <si>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</si>
  <si>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</si>
  <si>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</si>
  <si>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</si>
  <si>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</si>
  <si>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</si>
  <si>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</si>
  <si>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</si>
  <si>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</si>
  <si>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</si>
  <si>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</si>
  <si>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</si>
  <si>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</si>
  <si>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</si>
  <si>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</si>
  <si>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</si>
  <si>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</si>
  <si>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</si>
  <si>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</si>
  <si>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</si>
  <si>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</si>
  <si>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</si>
  <si>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</si>
  <si>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</si>
  <si>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</si>
  <si>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</si>
  <si>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</si>
  <si>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</si>
  <si>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</si>
  <si>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</si>
  <si>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</si>
  <si>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</si>
  <si>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</si>
  <si>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</si>
  <si>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</si>
  <si>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</si>
  <si>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</si>
  <si>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</si>
  <si>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</si>
  <si>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</si>
  <si>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</si>
  <si>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</si>
  <si>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</si>
  <si>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</si>
  <si>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</si>
  <si>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</si>
  <si>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</si>
  <si>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</si>
  <si>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</si>
  <si>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</si>
  <si>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</si>
  <si>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</si>
  <si>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</si>
  <si>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</si>
  <si>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</si>
  <si>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</si>
  <si>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</si>
  <si>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</si>
  <si>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</si>
  <si>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</si>
  <si>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</si>
  <si>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</si>
  <si>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</si>
  <si>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</si>
  <si>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</si>
  <si>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</si>
  <si>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</si>
  <si>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</si>
  <si>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</si>
  <si>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</si>
  <si>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</si>
  <si>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</si>
  <si>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</si>
  <si>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</si>
  <si>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</si>
  <si>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</si>
  <si>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</si>
  <si>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</si>
  <si>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</si>
  <si>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</si>
  <si>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</si>
  <si>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</si>
  <si>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</si>
  <si>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</si>
  <si>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</si>
  <si>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</si>
  <si>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</si>
  <si>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</si>
  <si>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</si>
  <si>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</si>
  <si>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</si>
  <si>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</si>
  <si>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</si>
  <si>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</si>
  <si>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</si>
  <si>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</si>
  <si>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</si>
  <si>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</si>
  <si>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</si>
  <si>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</si>
  <si>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</si>
  <si>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</si>
  <si>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</si>
  <si>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</si>
  <si>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</si>
  <si>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</si>
  <si>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</si>
  <si>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</si>
  <si>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</si>
  <si>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</si>
  <si>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</si>
  <si>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</si>
  <si>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</si>
  <si>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</si>
  <si>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</si>
  <si>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</si>
  <si>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</si>
  <si>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</si>
  <si>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</si>
  <si>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</si>
  <si>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</si>
  <si>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</si>
  <si>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</si>
  <si>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</si>
  <si>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</si>
  <si>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</si>
  <si>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</si>
  <si>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</si>
  <si>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</si>
  <si>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</si>
  <si>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</si>
  <si>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</si>
  <si>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</si>
  <si>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</si>
  <si>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</si>
  <si>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</si>
  <si>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</si>
  <si>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</si>
  <si>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</si>
  <si>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</si>
  <si>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</si>
  <si>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</si>
  <si>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</si>
  <si>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</si>
  <si>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</si>
  <si>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</si>
  <si>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</si>
  <si>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</si>
  <si>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</si>
  <si>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</si>
  <si>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</si>
  <si>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</si>
  <si>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</si>
  <si>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</si>
  <si>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</si>
  <si>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</si>
  <si>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</si>
  <si>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</si>
  <si>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</si>
  <si>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</si>
  <si>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</si>
  <si>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</si>
  <si>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</si>
  <si>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</si>
  <si>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</si>
  <si>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</si>
  <si>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</si>
  <si>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</si>
  <si>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</si>
  <si>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</si>
  <si>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</si>
  <si>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</si>
  <si>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</si>
  <si>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</si>
  <si>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</si>
  <si>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</si>
  <si>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</si>
  <si>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</si>
  <si>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</si>
  <si>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</si>
  <si>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</si>
  <si>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</si>
  <si>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</si>
  <si>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</si>
  <si>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</si>
  <si>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</si>
  <si>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</si>
  <si>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</si>
  <si>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</si>
  <si>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</si>
  <si>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</si>
  <si>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</si>
  <si>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</si>
  <si>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</si>
  <si>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</si>
  <si>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</si>
  <si>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</si>
  <si>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</si>
  <si>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</si>
  <si>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</si>
  <si>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</si>
  <si>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</si>
  <si>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</si>
  <si>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</si>
  <si>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</si>
  <si>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</si>
  <si>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</si>
  <si>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</si>
  <si>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</si>
  <si>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</si>
  <si>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</si>
  <si>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</si>
  <si>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</si>
  <si>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</si>
  <si>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</si>
  <si>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</si>
  <si>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</si>
  <si>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</si>
  <si>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</si>
  <si>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</si>
  <si>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</si>
  <si>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</si>
  <si>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</si>
  <si>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</si>
  <si>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</si>
  <si>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</si>
  <si>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</si>
  <si>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</si>
  <si>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</si>
  <si>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</si>
  <si>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</si>
  <si>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</si>
  <si>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</si>
  <si>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</si>
  <si>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</si>
  <si>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</si>
  <si>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</si>
  <si>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</si>
  <si>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</si>
  <si>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</si>
  <si>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</si>
  <si>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</si>
  <si>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</si>
  <si>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</si>
  <si>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</si>
  <si>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</si>
  <si>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</si>
  <si>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</si>
  <si>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</si>
  <si>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</si>
  <si>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</si>
  <si>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</si>
  <si>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</si>
  <si>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</si>
  <si>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</si>
  <si>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</si>
  <si>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</si>
  <si>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</si>
  <si>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</si>
  <si>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</si>
  <si>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</si>
  <si>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</si>
  <si>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</si>
  <si>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</si>
  <si>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</si>
  <si>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</si>
  <si>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</si>
  <si>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</si>
  <si>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</si>
  <si>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</si>
  <si>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</si>
  <si>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</si>
  <si>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</si>
  <si>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</si>
  <si>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</si>
  <si>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</si>
  <si>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</si>
  <si>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</si>
  <si>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</si>
  <si>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</si>
  <si>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</si>
  <si>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</si>
  <si>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</si>
  <si>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</si>
  <si>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</si>
  <si>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</si>
  <si>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</si>
  <si>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</si>
  <si>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</si>
  <si>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</si>
  <si>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</si>
  <si>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</si>
  <si>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</si>
  <si>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</si>
  <si>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</si>
  <si>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</si>
  <si>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</si>
  <si>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</si>
  <si>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</si>
  <si>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</si>
  <si>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</si>
  <si>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</si>
  <si>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</si>
  <si>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</si>
  <si>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</si>
  <si>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</si>
  <si>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</si>
  <si>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</si>
  <si>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</si>
  <si>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</si>
  <si>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</si>
  <si>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</si>
  <si>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</si>
  <si>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</si>
  <si>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</si>
  <si>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</si>
  <si>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</si>
  <si>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</si>
  <si>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</si>
  <si>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</si>
  <si>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</si>
  <si>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</si>
  <si>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</si>
  <si>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</si>
  <si>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</si>
  <si>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</si>
  <si>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</si>
  <si>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</si>
  <si>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</si>
  <si>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</si>
  <si>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</si>
  <si>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</si>
  <si>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</si>
  <si>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</si>
  <si>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</si>
  <si>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</si>
  <si>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</si>
  <si>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</si>
  <si>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</si>
  <si>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</si>
  <si>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</si>
  <si>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</si>
  <si>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</si>
  <si>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</si>
  <si>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</si>
  <si>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</si>
  <si>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</si>
  <si>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</si>
  <si>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</si>
  <si>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</si>
  <si>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</si>
  <si>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</si>
  <si>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</si>
  <si>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</si>
  <si>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</si>
  <si>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</si>
  <si>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</si>
  <si>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</si>
  <si>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</si>
  <si>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</si>
  <si>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</si>
  <si>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</si>
  <si>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</si>
  <si>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</si>
  <si>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</si>
  <si>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</si>
  <si>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</si>
  <si>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</si>
  <si>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</si>
  <si>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</si>
  <si>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</si>
  <si>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</si>
  <si>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</si>
  <si>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</si>
  <si>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</si>
  <si>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</si>
  <si>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</si>
  <si>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</si>
  <si>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</si>
  <si>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</si>
  <si>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</si>
  <si>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</si>
  <si>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</si>
  <si>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</si>
  <si>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</si>
  <si>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</si>
  <si>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</si>
  <si>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</si>
  <si>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</si>
  <si>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</si>
  <si>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</si>
  <si>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</si>
  <si>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</si>
  <si>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</si>
  <si>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</si>
  <si>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</si>
  <si>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</si>
  <si>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</si>
  <si>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</si>
  <si>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</si>
  <si>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</si>
  <si>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</si>
  <si>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</si>
  <si>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</si>
  <si>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</si>
  <si>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</si>
  <si>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</si>
  <si>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</si>
  <si>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</si>
  <si>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</si>
  <si>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</si>
  <si>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</si>
  <si>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</si>
  <si>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</si>
  <si>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</si>
  <si>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</si>
  <si>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</si>
  <si>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</si>
  <si>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</si>
  <si>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</si>
  <si>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</si>
  <si>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</si>
  <si>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</si>
  <si>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</si>
  <si>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</si>
  <si>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</si>
  <si>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</si>
  <si>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</si>
  <si>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</si>
  <si>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</si>
  <si>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</si>
  <si>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</si>
  <si>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</si>
  <si>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</si>
  <si>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</si>
  <si>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</si>
  <si>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</si>
  <si>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</si>
  <si>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</si>
  <si>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</si>
  <si>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</si>
  <si>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</si>
  <si>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</si>
  <si>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</si>
  <si>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</si>
  <si>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</si>
  <si>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</si>
  <si>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</si>
  <si>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</si>
  <si>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</si>
  <si>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</si>
  <si>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</si>
  <si>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</si>
  <si>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</si>
  <si>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</si>
  <si>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</si>
  <si>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</si>
  <si>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</si>
  <si>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</si>
  <si>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</si>
  <si>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</si>
  <si>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</si>
  <si>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</si>
  <si>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</si>
  <si>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</si>
  <si>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</si>
  <si>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</si>
  <si>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</si>
  <si>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</si>
  <si>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</si>
  <si>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</si>
  <si>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</si>
  <si>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</si>
  <si>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</si>
  <si>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</si>
  <si>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</si>
  <si>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</si>
  <si>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</si>
  <si>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</si>
  <si>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</si>
  <si>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</si>
  <si>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</si>
  <si>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</si>
  <si>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</si>
  <si>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</si>
  <si>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</si>
  <si>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</si>
  <si>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</si>
  <si>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</si>
  <si>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</si>
  <si>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</si>
  <si>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</si>
  <si>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</si>
  <si>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</si>
  <si>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</si>
  <si>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</si>
  <si>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</si>
  <si>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</si>
  <si>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</si>
  <si>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</si>
  <si>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</si>
  <si>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</si>
  <si>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</si>
  <si>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</si>
  <si>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</si>
  <si>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</si>
  <si>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</si>
  <si>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</si>
  <si>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</si>
  <si>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</si>
  <si>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</si>
  <si>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</si>
  <si>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</si>
  <si>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</si>
  <si>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</si>
  <si>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</si>
  <si>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</si>
  <si>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</si>
  <si>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</si>
  <si>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</si>
  <si>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</si>
  <si>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</si>
  <si>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</si>
  <si>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</si>
  <si>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</si>
  <si>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</si>
  <si>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</si>
  <si>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</si>
  <si>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</si>
  <si>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</si>
  <si>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</si>
  <si>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</si>
  <si>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</si>
  <si>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</si>
  <si>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</si>
  <si>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</si>
  <si>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</si>
  <si>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</si>
  <si>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</si>
  <si>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</si>
  <si>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</si>
  <si>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</si>
  <si>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</si>
  <si>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</si>
  <si>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</si>
  <si>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</si>
  <si>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</si>
  <si>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</si>
  <si>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</si>
  <si>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</si>
  <si>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</si>
  <si>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</si>
  <si>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</si>
  <si>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</si>
  <si>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</si>
  <si>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</si>
  <si>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</si>
  <si>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</si>
  <si>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</si>
  <si>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</si>
  <si>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</si>
  <si>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</si>
  <si>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</si>
  <si>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</si>
  <si>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</si>
  <si>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</si>
  <si>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</si>
  <si>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</si>
  <si>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</si>
  <si>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</si>
  <si>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</si>
  <si>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</si>
  <si>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</si>
  <si>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</si>
  <si>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</si>
  <si>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</si>
  <si>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</si>
  <si>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</si>
  <si>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</si>
  <si>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</si>
  <si>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</si>
  <si>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</si>
  <si>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</si>
  <si>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</si>
  <si>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</si>
  <si>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</si>
  <si>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</si>
  <si>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</si>
  <si>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</si>
  <si>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</si>
  <si>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</si>
  <si>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</si>
  <si>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</si>
  <si>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</si>
  <si>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</si>
  <si>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</si>
  <si>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</si>
  <si>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</si>
  <si>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</si>
  <si>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</si>
  <si>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</si>
  <si>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</si>
  <si>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</si>
  <si>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</si>
  <si>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</si>
  <si>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</si>
  <si>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</si>
  <si>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</si>
  <si>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</si>
  <si>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</si>
  <si>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</si>
  <si>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</si>
  <si>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</si>
  <si>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</si>
  <si>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</si>
  <si>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</si>
  <si>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</si>
  <si>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</si>
  <si>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</si>
  <si>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</si>
  <si>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</si>
  <si>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</si>
  <si>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</si>
  <si>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</si>
  <si>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</si>
  <si>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</si>
  <si>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</si>
  <si>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</si>
  <si>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</si>
  <si>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</si>
  <si>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</si>
  <si>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</si>
  <si>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</si>
  <si>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</si>
  <si>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</si>
  <si>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</si>
  <si>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</si>
  <si>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</si>
  <si>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</si>
  <si>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</si>
  <si>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</si>
  <si>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</si>
  <si>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</si>
  <si>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</si>
  <si>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</si>
  <si>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</si>
  <si>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</si>
  <si>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</si>
  <si>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</si>
  <si>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</si>
  <si>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</si>
  <si>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</si>
  <si>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</si>
  <si>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</si>
  <si>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</si>
  <si>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</si>
  <si>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</si>
  <si>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</si>
  <si>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</si>
  <si>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</si>
  <si>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</si>
  <si>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</si>
  <si>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</si>
  <si>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</si>
  <si>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</si>
  <si>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</si>
  <si>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</si>
  <si>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</si>
  <si>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</si>
  <si>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</si>
  <si>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</si>
  <si>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</si>
  <si>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</si>
  <si>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</si>
  <si>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</si>
  <si>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</si>
  <si>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</si>
  <si>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</si>
  <si>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</si>
  <si>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</si>
  <si>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</si>
  <si>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</si>
  <si>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</si>
  <si>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</si>
  <si>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</si>
  <si>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</si>
  <si>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</si>
  <si>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</si>
  <si>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</si>
  <si>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</si>
  <si>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</si>
  <si>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</si>
  <si>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</si>
  <si>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</si>
  <si>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</si>
  <si>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</si>
  <si>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</si>
  <si>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</si>
  <si>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</si>
  <si>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</si>
  <si>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</si>
  <si>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</si>
  <si>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</si>
  <si>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</si>
  <si>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</si>
  <si>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</si>
  <si>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</si>
  <si>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</si>
  <si>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</si>
  <si>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</si>
  <si>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</si>
  <si>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</si>
  <si>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</si>
  <si>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</si>
  <si>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</si>
  <si>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</si>
  <si>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</si>
  <si>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</si>
  <si>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</si>
  <si>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</si>
  <si>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</si>
  <si>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</si>
  <si>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</si>
  <si>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</si>
  <si>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</si>
  <si>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</si>
  <si>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</si>
  <si>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</si>
  <si>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</si>
  <si>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</si>
  <si>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</si>
  <si>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</si>
  <si>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</si>
  <si>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</si>
  <si>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</si>
  <si>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</si>
  <si>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</si>
  <si>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</si>
  <si>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</si>
  <si>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</si>
  <si>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</si>
  <si>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</si>
  <si>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</si>
  <si>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</si>
  <si>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</si>
  <si>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</si>
  <si>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</si>
  <si>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</si>
  <si>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</si>
  <si>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</si>
  <si>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</si>
  <si>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</si>
  <si>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</si>
  <si>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</si>
  <si>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</si>
  <si>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</si>
  <si>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</si>
  <si>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</si>
  <si>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</si>
  <si>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</si>
  <si>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</si>
  <si>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</si>
  <si>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</si>
  <si>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</si>
  <si>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</si>
  <si>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</si>
  <si>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</si>
  <si>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</si>
  <si>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</si>
  <si>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</si>
  <si>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</si>
  <si>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</si>
  <si>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</si>
  <si>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</si>
  <si>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</si>
  <si>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</si>
  <si>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</si>
  <si>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</si>
  <si>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</si>
  <si>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</si>
  <si>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</si>
  <si>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</si>
  <si>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</si>
  <si>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</si>
  <si>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</si>
  <si>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</si>
  <si>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</si>
  <si>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</si>
  <si>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</si>
  <si>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</si>
  <si>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</si>
  <si>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</si>
  <si>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</si>
  <si>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</si>
  <si>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</si>
  <si>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</si>
  <si>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</si>
  <si>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</si>
  <si>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</si>
  <si>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</si>
  <si>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</si>
  <si>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</si>
  <si>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</si>
  <si>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</si>
  <si>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</si>
  <si>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</si>
  <si>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</si>
  <si>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</si>
  <si>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</si>
  <si>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</si>
  <si>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</si>
  <si>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</si>
  <si>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</si>
  <si>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</si>
  <si>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</si>
  <si>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</si>
  <si>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</si>
  <si>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</si>
  <si>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</si>
  <si>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</si>
  <si>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</si>
  <si>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</si>
  <si>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</si>
  <si>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</si>
  <si>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</si>
  <si>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</si>
  <si>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</si>
  <si>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</si>
  <si>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</si>
  <si>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</si>
  <si>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</si>
  <si>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</si>
  <si>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</si>
  <si>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</si>
  <si>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</si>
  <si>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</si>
  <si>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</si>
  <si>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</si>
  <si>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</si>
  <si>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</si>
  <si>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</si>
  <si>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</si>
  <si>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</si>
  <si>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</si>
  <si>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</si>
  <si>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</si>
  <si>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</si>
  <si>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</si>
  <si>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</si>
  <si>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</si>
  <si>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</si>
  <si>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</si>
  <si>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</si>
  <si>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</si>
  <si>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</si>
  <si>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</si>
  <si>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</si>
  <si>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</si>
  <si>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</si>
  <si>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</si>
  <si>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</si>
  <si>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</si>
  <si>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</si>
  <si>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</si>
  <si>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</si>
  <si>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</si>
  <si>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</si>
  <si>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</si>
  <si>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</si>
  <si>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</si>
  <si>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</si>
  <si>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</si>
  <si>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</si>
  <si>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</si>
  <si>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</si>
  <si>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</si>
  <si>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</si>
  <si>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</si>
  <si>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</si>
  <si>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</si>
  <si>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</si>
  <si>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</si>
  <si>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</si>
  <si>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</si>
  <si>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</si>
  <si>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</si>
  <si>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</si>
  <si>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</si>
  <si>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</si>
  <si>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</si>
  <si>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</si>
  <si>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</si>
  <si>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</si>
  <si>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</si>
  <si>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</si>
  <si>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</si>
  <si>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</si>
  <si>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</si>
  <si>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</si>
  <si>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</si>
  <si>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</si>
  <si>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</si>
  <si>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</si>
  <si>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</si>
  <si>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</si>
  <si>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</si>
  <si>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</si>
  <si>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</si>
  <si>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</si>
  <si>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</si>
  <si>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</si>
  <si>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</si>
  <si>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</si>
  <si>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</si>
  <si>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</si>
  <si>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</si>
  <si>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</si>
  <si>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</si>
  <si>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</si>
  <si>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</si>
  <si>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</si>
  <si>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</si>
  <si>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</si>
  <si>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</si>
  <si>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</si>
  <si>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</si>
  <si>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</si>
  <si>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</si>
  <si>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</si>
  <si>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</si>
  <si>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</si>
  <si>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</si>
  <si>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</si>
  <si>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</si>
  <si>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</si>
  <si>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</si>
  <si>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</si>
  <si>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</si>
  <si>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</si>
  <si>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</si>
  <si>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</si>
  <si>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</si>
  <si>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</si>
  <si>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</si>
  <si>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</si>
  <si>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</si>
  <si>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</si>
  <si>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</si>
  <si>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</si>
  <si>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</si>
  <si>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</si>
  <si>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</si>
  <si>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</si>
  <si>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</si>
  <si>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</si>
  <si>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</si>
  <si>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</si>
  <si>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</si>
  <si>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</si>
  <si>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</si>
  <si>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</si>
  <si>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</si>
  <si>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</si>
  <si>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</si>
  <si>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</si>
  <si>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</si>
  <si>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</si>
  <si>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</si>
  <si>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</si>
  <si>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</si>
  <si>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</si>
  <si>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</si>
  <si>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</si>
  <si>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</si>
  <si>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</si>
  <si>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</si>
  <si>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</si>
  <si>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</si>
  <si>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</si>
  <si>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</si>
  <si>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</si>
  <si>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</si>
  <si>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</si>
  <si>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</si>
  <si>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</si>
  <si>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</si>
  <si>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</si>
  <si>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</si>
  <si>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</si>
  <si>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</si>
  <si>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</si>
  <si>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</si>
  <si>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</si>
  <si>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</si>
  <si>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</si>
  <si>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</si>
  <si>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</si>
  <si>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</si>
  <si>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</si>
  <si>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</si>
  <si>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</si>
  <si>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</si>
  <si>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</si>
  <si>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</si>
  <si>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</si>
  <si>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</si>
  <si>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</si>
  <si>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</si>
  <si>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</si>
  <si>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</si>
  <si>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</si>
  <si>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</si>
  <si>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</si>
  <si>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</si>
  <si>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</si>
  <si>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</si>
  <si>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</si>
  <si>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</si>
  <si>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</si>
  <si>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</si>
  <si>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</si>
  <si>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</si>
  <si>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</si>
  <si>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</si>
  <si>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</si>
  <si>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</si>
  <si>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</si>
  <si>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</si>
  <si>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</si>
  <si>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</si>
  <si>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</si>
  <si>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</si>
  <si>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</si>
  <si>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</si>
  <si>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</si>
  <si>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</si>
  <si>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</si>
  <si>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</si>
  <si>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</si>
  <si>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</si>
  <si>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</si>
  <si>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</si>
  <si>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</si>
  <si>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</si>
  <si>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</si>
  <si>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</si>
  <si>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</si>
  <si>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</si>
  <si>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</si>
  <si>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</si>
  <si>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</si>
  <si>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</si>
  <si>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</si>
  <si>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</si>
  <si>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</si>
  <si>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</si>
  <si>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</si>
  <si>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</si>
  <si>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</si>
  <si>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</si>
  <si>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</si>
  <si>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</si>
  <si>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</si>
  <si>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</si>
  <si>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</si>
  <si>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</si>
  <si>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</si>
  <si>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</si>
  <si>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</si>
  <si>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</si>
  <si>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</si>
  <si>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</si>
  <si>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</si>
  <si>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</si>
  <si>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</si>
  <si>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</si>
  <si>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</si>
  <si>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</si>
  <si>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</si>
  <si>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</si>
  <si>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</si>
  <si>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</si>
  <si>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</si>
  <si>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</si>
  <si>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</si>
  <si>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</si>
  <si>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</si>
  <si>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</si>
  <si>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</si>
  <si>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</si>
  <si>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</si>
  <si>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</si>
  <si>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</si>
  <si>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</si>
  <si>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</si>
  <si>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</si>
  <si>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</si>
  <si>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</si>
  <si>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</si>
  <si>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</si>
  <si>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</si>
  <si>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</si>
  <si>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</si>
  <si>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</si>
  <si>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</si>
  <si>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</si>
  <si>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</si>
  <si>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</si>
  <si>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</si>
  <si>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</si>
  <si>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</si>
  <si>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</si>
  <si>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</si>
  <si>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</si>
  <si>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</si>
  <si>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</si>
  <si>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</si>
  <si>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</si>
  <si>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</si>
  <si>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</si>
  <si>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</si>
  <si>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</si>
  <si>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</si>
  <si>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</si>
  <si>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</si>
  <si>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</si>
  <si>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</si>
  <si>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</si>
  <si>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</si>
  <si>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</si>
  <si>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</si>
  <si>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</si>
  <si>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</si>
  <si>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</si>
  <si>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</si>
  <si>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</si>
  <si>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</si>
  <si>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</si>
  <si>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</si>
  <si>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</si>
  <si>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</si>
  <si>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</si>
  <si>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</si>
  <si>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</si>
  <si>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</si>
  <si>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</si>
  <si>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</si>
  <si>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</si>
  <si>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</si>
  <si>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</si>
  <si>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</si>
  <si>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</si>
  <si>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</si>
  <si>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</si>
  <si>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</si>
  <si>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</si>
  <si>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</si>
  <si>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</si>
  <si>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</si>
  <si>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</si>
  <si>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</si>
  <si>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</si>
  <si>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</si>
  <si>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</si>
  <si>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</si>
  <si>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</si>
  <si>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</si>
  <si>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</si>
  <si>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</si>
  <si>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</si>
  <si>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</si>
  <si>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</si>
  <si>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</si>
  <si>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</si>
  <si>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</si>
  <si>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</si>
  <si>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</si>
  <si>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</si>
  <si>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</si>
  <si>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</si>
  <si>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</si>
  <si>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</si>
  <si>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</si>
  <si>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</si>
  <si>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</si>
  <si>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</si>
  <si>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</si>
  <si>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</si>
  <si>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</si>
  <si>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</si>
  <si>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</si>
  <si>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</si>
  <si>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</si>
  <si>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</si>
  <si>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</si>
  <si>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</si>
  <si>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</si>
  <si>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</si>
  <si>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</si>
  <si>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</si>
  <si>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</si>
  <si>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</si>
  <si>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</si>
  <si>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</si>
  <si>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</si>
  <si>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</si>
  <si>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</si>
  <si>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</si>
  <si>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</si>
  <si>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</si>
  <si>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</si>
  <si>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</si>
  <si>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</si>
  <si>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</si>
  <si>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</si>
  <si>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</si>
  <si>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</si>
  <si>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</si>
  <si>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</si>
  <si>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</si>
  <si>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</si>
  <si>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</si>
  <si>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</si>
  <si>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</si>
  <si>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</si>
  <si>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ICBF </t>
  </si>
  <si>
    <t>023</t>
  </si>
  <si>
    <t>004</t>
  </si>
  <si>
    <t>363</t>
  </si>
  <si>
    <t>030</t>
  </si>
  <si>
    <t>031</t>
  </si>
  <si>
    <t>134</t>
  </si>
  <si>
    <t>156</t>
  </si>
  <si>
    <t>164</t>
  </si>
  <si>
    <t>053</t>
  </si>
  <si>
    <t>068</t>
  </si>
  <si>
    <t>165</t>
  </si>
  <si>
    <t>166</t>
  </si>
  <si>
    <t>167</t>
  </si>
  <si>
    <t>014</t>
  </si>
  <si>
    <t>047</t>
  </si>
  <si>
    <t>054</t>
  </si>
  <si>
    <t>168</t>
  </si>
  <si>
    <t>184</t>
  </si>
  <si>
    <t>199</t>
  </si>
  <si>
    <t>200</t>
  </si>
  <si>
    <t>201</t>
  </si>
  <si>
    <t>216</t>
  </si>
  <si>
    <t>176</t>
  </si>
  <si>
    <t>177</t>
  </si>
  <si>
    <t>178</t>
  </si>
  <si>
    <t>179</t>
  </si>
  <si>
    <t>180</t>
  </si>
  <si>
    <t>181</t>
  </si>
  <si>
    <t>079</t>
  </si>
  <si>
    <t>080</t>
  </si>
  <si>
    <t>084</t>
  </si>
  <si>
    <t>102</t>
  </si>
  <si>
    <t>104</t>
  </si>
  <si>
    <t>105</t>
  </si>
  <si>
    <t>106</t>
  </si>
  <si>
    <t>109</t>
  </si>
  <si>
    <t>112</t>
  </si>
  <si>
    <t>144</t>
  </si>
  <si>
    <t>055</t>
  </si>
  <si>
    <t>066</t>
  </si>
  <si>
    <t>078</t>
  </si>
  <si>
    <t>142</t>
  </si>
  <si>
    <t>096</t>
  </si>
  <si>
    <t>BRINDAR ATENCION ALA PRIMERA INFANCIA, NIÑOS Y NIÑAS MENORES DE 5 AÑOS, DE FAMILIAS CON VULNERABILIDAD ECONOMICA, SOCIAL, CULTURAL, NUTRICIONAL Y PSICOAFECTIVA, A TRAVES DE LOS HOGARES COMUNITARIOS DE BIENESTAR MODALIDADES: 0-5 AÑOS, EN LAS SIGUIENTES FORMAS DE ATENCION; FAMILIARES Y GRUPALES, PRIORITARIAMENTE EN SITUACION DE DESPLAZAMIENTO; Y EN LA MODALIDAD FAMI, APOYAR A LAS FAMILIAS EN DESARROLLO CON MUJERES GESTANTES, MADRES LACTANTES Y NIÑOS Y NIÑAS MENOSRES DE DOS AÑOS QUE SE ENCUENTRAN EN VULNERABILIDAD PSICOAFECTIVA, NUTRICIONAL ECONOMICA Y SOCIAL, PRIORITARIAMENTE EN SITUACION DE DESPLAZAMIENTO.</t>
  </si>
  <si>
    <t>BRINDAR ATENCION ALA PRIMERA INFANCIA, NIÑOS Y NIÑAS MENORES DE 5 AÑOS, DE FAMILIAS CON VULNERABILIDAD ECONOMICA, SOCIAL, CULTURAL, NUTRICIONAL Y PSICOAFECTIVA PRIORITARIAMENTE EN SIATUCION DE VULNERABILIDAD, A TRAVES DE LOS HOGARES COMUNITARIOS DE BIENESTAR FAMILIAR EN LA  MODALIDADE " 0-5 AÑOS TRADICIONAL", EN LAS  FORMAS DE ATENCION; FAMILIARES Y AGRUPADOS; Y EN LA MODALIDAD FAMI, PARA  PRIORITARIAMENTE EN SITUACION DE DESPLAZAMIENTO; Y EN LA MODALIDAD FAMI, PARA APOYAR A LAS FAMILIAS EN DESARROLLO CON MUJERES GESTANTES, MADRES LACTANTES Y NIÑOS Y NIÑAS MENORES DE DOS AÑOS QUE SE ENCUENTRAN EN VULNERABILIDAD PSICOAFECTIVA, NUTRICIONAL ECONOMICA Y SOCIAL, PRIORITARIAMENTE EN SITUACION DE DESPLAZAMIENTO, EN LOS MUNICIPIOS DE ARAUCA Y CRAVO NORTE- AREA DE ATENCION DEL CENTRO ZONAL ARAUCA DEL ICBF</t>
  </si>
  <si>
    <t>BRINDAR ATENCION A LA PRIMERA INFANCIA EN COOPERACION CON LOS OPERADORES Y APORTAR LOS RECURSOS PARA LA OPERACIÓN DE LOS CENTROS DE DESARROLLO INFANTIL TEMPRANO, EN LOS CUALES SE DARA LA ATENCION INTEGRAL Y SUS ACTIVIDADES COMPLEMENTARIAS EN EL MARCO DE LA ESTRATEGIA "DE CERO A SIEMPRE" EN ARAUCA</t>
  </si>
  <si>
    <t>BRINDAR ATENCION INTEGRAL PARA PRIMERA INFANCIA A NIÑOS Y NIÑAS MENORES DE 5 AÑOS (05), DE FAMILIAS EN SITUACION  CON VULNERABILIDAD ECONOMICA, SOCIAL, CULTURAL, NUTRICIONAL Y PSICOAFECTIVA, A TRAVES DE LOS HOGARES COMUNITARIOS DE BIENESTAR EN LAS SIGUIENTES FORMAS DE ATENCION: TRADICIONALES FAMILIARES TIEMPO COMPLETO Y EN LA   MODALIDAD FAMI, APOYAR A LAS FAMILIA EN DESAROLLO CON MUJERES GESTANTES, MADRES LACTANTES Y NIÑOS Y NIÑAS MENORES DE DOS AÑOS (2) QUE SE ENCUENTRAN EN VULNERABILIDAD PSICOAFECTAIVA NUTRICIONAL, PSICOAFECTIVA, ECONOMICA Y SOCIAL, FOCALIZADO EN LOS MUNICIPIOS DE ARAUCA Y CRAVO NORTE- AREA DE INFLUENCIA DEL CENTRO ZONAL ARAUCA</t>
  </si>
  <si>
    <t>BRINDAR ATENCION INTEGRAL LA PRIMERA INFANCIA Y SUS ACTIVIDADES COMPLEMENTARIAS EN EL MARCO DE LA ESTRATEGIA DE CERO A SIEMPRE, EN LOS CENTROS DE DESARROLLO INFANTIL, QUE FUNCIONARAN CON LA COOPERACION ENTRE EL ICBF Y EL OPERADOR DE LA MODALIDAD, EN LAS AREAS DE INFLUENCIA DE LOS CENTROS ZONALES ARAUCA, SARAVENA Y TAME DE LA REGIONAL ARAUCA DEL ICBF.</t>
  </si>
  <si>
    <t>BRINDAR ATENCION INTEGRAL A LA PRIMERA INFANCIA EN EL MARCO DE LA "ESTRATEGIA DE CERO A SIEMPRE" EN EL DEPARTAMENTO DE ARAUCA</t>
  </si>
  <si>
    <t xml:space="preserve">ATENDER A LA PRIMERA INFANCIA EN EL MARCO DE LA ESTRATEGIA "DE CERO A SIEMPRE", DE CONFORMIDAD CON LAS DIRECTRICES, LINEAMIENTOS Y PARAMETROS ESTABLECIDOS POR EL ICBF, ASI COMO REGULAR LAS REALCIONES ENTRE LAS PARTES DERIVADAS DE LA ENTREGA DE APORTES DEL ICBF A LA ENTIDAD ADMINISTRADORA DEL SERVICIO, PARA QUE ESTE ASUMA . CON SU PERSONAL Y BAJO SU EXCLUSIVA RESPONSABILIDAD DICHA ATENCION </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</si>
  <si>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ESTE ASUMA CON SU PERSONAL Y BAJO SU EXCLUSIVA RESPONSABILIDAD DICHA ATENCION</t>
  </si>
  <si>
    <t>BRINDAR ATENCION A LA PRIMERA INFANCIA, NIÑOS Y NIÑAS MENOS DE  (5) AÑOS, DE FAMILIAS EN SITAUCION DE VULNERABILIDAD A TRAVES DE LOS HOGARES COMUNITARIOS DE BIENESTAR EN LAS SIGUIENTES FORMAS DE ATENCION FAMILIARES Y AGRUPADOS Y EN LA MODALIDAD FAMI, DE CONFORMIDAD CON LOS LINEAMIENTOS, ESTANDARES Y DIRECTRICES QUE EL ICBF EXPIDA PARA LAS MISMAS.</t>
  </si>
  <si>
    <t>ATENDER A LA PRIMERA INFANCIA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BINESTAR EN LA SIGUIENTES FORMAS DE ATENCION: FAMILIARES Y EN LA MODALIDAD FAMI.</t>
  </si>
  <si>
    <t>ATENDER A NIÑOS Y NIÑAS MENORES DE 5 AÑOS, O HASTA SU INGRESO AL GRADO DE TRANSICION EN LOS SERVICIOS DE EDUCACION INICIAL Y CUIDADO, CON EL FIN DE PROMOVER EL DESARROLLO INTEGRAL DE LA INFANCIA CON CALIDAD, DE CONFORMIDAD CON LOS LINEAMIENTOS, LAS DIRECTRICES PARAMETROS Y ESTANDARES ESTABLECIDOS POR EL ICBF</t>
  </si>
  <si>
    <t>PRESTAR EL SERVICIO DE ATENCION, EDUCACION INICIAL Y CUIDADO A NIÑOS Y NIÑAS MENORES DE 5 AÑOS, O HASTA SU INGRESO AL GRADO DE TRANSICION, CON EL FIN DE PORMOVER EL DESARROLLO INTEGRAL DE LA PRIMERA INFANCIA CON CALIDAD, DE CONFORMIDAD CON LOS LINEAMIENTOS, MANUAL OPERATIVO, LAS DIRECTRICES, PARAMETROS Y ESTANADARES ESTABLECIDOS POR EL ICBF, EN EL MARCO DE LA ESTRATEGIA DE ATENCION INTEGRAL "DE CERO A SIEMPRE"</t>
  </si>
  <si>
    <t>ATENDER A LA PRIMERA INFANCIA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BINESTAR EN LA SIGUIENTES FORMAS DE ATENCION: FAMILIARES.</t>
  </si>
  <si>
    <t>ATENDER A LA PRIMERA INFANCIA EN EL MARCO DE LA ESTRATEGIA "DE CERO A SIEMPRE", ESPECIFICAMENTE A LOS NIÑOS Y NIÑAS MENORES DE (5) AÑOS DE FAMILIAS EN SITUACION DE VULNERABILIDAD DE CONFORMIDAD CON LAS DIRECTRICES, LINEAMIENTOS Y PARAMETROS ESTABLECIDOS POR EL ICBF  EN LA SIGUIENTES FORMAS DE ATENCION: HOGARES COMUNITARIOS DE BIENESTAR TRADICIONALES.</t>
  </si>
  <si>
    <t>ATENDER A LA PRIMERA INFANCIA EN EL MARCO DE LA ESTRATEGIA "DE CERO A SIEMPRE", ESPECIFICAMENTE A LOS NIÑOS Y NIÑAS MENORES DE (5) AÑOS DE FAMILIAS EN SITUACION DE VULNERABILIDAD DE CONFORMIDAD CON LAS DIRECTRICES, LINEAMIENTOS Y PARAMETROS ESTABLECIDOS POR EL ICBF  EN LA SIGUIENTES FORMAS DE ATENCION: FAMI.</t>
  </si>
  <si>
    <t>PRESTAR EL SERVICIO DE ATENCION,  A NIÑOS Y NIÑAS MENORES DE 5 AÑOS, O HASTA SU INGRESO AL GRADO DE TRANSICION, CON EL FIN DE PROMOVER EL DESARROLLO INTEGRAL DE LA PRIMERA INFANCIA CON CALIDAD, DE CONFORMIDAD CON LOS LINEAMIENTOS, MANUAL OPERATIVO Y LAS DIRECTRICES,  ESTABLECIDAS POR EL ICBF, EN EL MARCO DE LA POLITICA DE ESTADO PARA EL DESARROLLO INTEGRAL DE LA PRIMERA INFANCIA "DE CERO A SIEMPRE" EN EL SERVICIO CENTROS DE DESARROLLO INFANTIL</t>
  </si>
  <si>
    <t>PRESTAR EL SERVICIO DE ATENCION,  A NIÑOS Y NIÑAS MENORES DE 5 AÑOS, O HASTA SU INGRESO AL GRADO DE TRANSICION, CON EL FIN DE PROMOVER EL DESARROLLO INTEGRAL DE LA PRIMERA INFANCIA CON CALIDAD, DE CONFORMIDAD CON LOS LINEAMIENTOS, MANUAL OPERATIVO Y LAS DIRECTRICES,  ESTABLECIDAS POR EL ICBF, EN EL MARCO DE LA POLITICA DE ESTADO PARA EL DESARROLLO INTEGRAL DE LA PRIMERA INFANCIA "DE CERO A SIEMPRE" EN EL SERVICIO DE DESARROLLO INFANTIL EN MEDIO FAMILIAR.</t>
  </si>
  <si>
    <t>PRESTAR EL SERVICIO DE ATENCION,  A NIÑOS Y NIÑAS MENORES DE 5 AÑOS, O HASTA SU INGRESO AL GRADO DE TRANSICION, CON EL FIN DE PROMOVER EL DESARROLLO INTEGRAL DE LA PRIMERA INFANCIA CON CALIDAD, DE CONFORMIDAD CON LOS LINEAMIENTOS, MANUAL OPERATIVO Y LAS DIRECTRICES,  ESTABLECIDAS POR EL ICBF, EN EL MARCO DE LA POLITICA DE ESTADO PARA EL DESARROLLO INTEGRAL DE LA PRIMERA INFANCIA "DE CERO A SIEMPRE" EN EL SERVICIO DE CENTROS DE DESARROLLO INFANTIL.</t>
  </si>
  <si>
    <t>PRESTAR EL SERVICIO DE ATENCION INTEGRAL,  A NIÑOS Y NIÑAS MENORES DE 5 AÑOS, O HASTA SU INGRESO AL GRADO DE TRANSICION, CON EL FIN DE PROMOVER EL DESARROLLO INTEGRAL DE LA PRIMERA INFANCIA CON CALIDAD, DE CONFORMIDAD CON EL LINEAMIENTOS, EL MANUAL OPERATIVO Y LAS DIRECTRICES ESTABLECIDAS POR EL ICBF, EN EL MARCO DE LA POLITICA DE ESTADO PARA EL DESARROLLO INTEGRAL DE LA PRIMERA INFANCIA "DE CERO A SIEMPRE" EN EL SERVICIO DE  DESARROLLO INFANTIL EN MEDIO FAMILIAR.</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</si>
  <si>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  DESARROLLO INFANTIL EN MEDIO FAMILIAR.</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</si>
  <si>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 CENTROS DE DESARROLLO INFANTIL.</t>
  </si>
  <si>
    <t>PRESTAR EL SERVICIO DE EDUCACION INICIAL EN EL MARCO DE LA ATENCION INTEGRAL,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  CENTROS DE DESARROLLO INFANTIL.</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</si>
  <si>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 DESARROLLO INFANTIL EN MEDIO FAMILIAR.</t>
  </si>
  <si>
    <t>PRESTAR EL SERVICIO DE ATENCION A NIÑAS Y NIÑOS EN EL MARCO DE  LA POLITICA DE ESTADO PARA EL DESARROLLO INTEGRAL A LA PRIMERA INFANCIA "DE CERO A SIEMPRE", DE CONFORMIDAD CON LAS DIRECTRICES, LINEAMIENTOS Y PARAMETROS ESTABLECIDOS POR EL ICBF PARA LOS SERVICIOS: HOGARES COMUNITARIOS DE BIENESTAR FAMILIARES.</t>
  </si>
  <si>
    <t>PRESTAR EL SERVICIO DE ATENCION A NIÑAS Y NIÑOS EN EL MARCO DE  LA POLITICA DE ESTADO PARA EL DESARROLLO INTEGRAL A LA PRIMERA INFANCIA "DE CERO A SIEMPRE", DE CONFORMIDAD CON LAS DIRECTRICES, LINEAMIENTOS Y PARAMETROS ESTABLECIDOS POR EL ICBF PARA LOS SERVICIOS: HOGARES COMUNITARIOS DE BIENESTAR FAMI.</t>
  </si>
  <si>
    <t>PRESTAR EL SERVICIO DE EDUCACION INICIAL EN EL MARCO DE LA ATENCION INTEGRAL, A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 CENTRO DE DESARROLLO INFANTIL.</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</si>
  <si>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</si>
  <si>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</si>
  <si>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CENTROS DE DESARROLLO INFANTIL.</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</si>
  <si>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DE CENTROS DE DESARROLLO INFANTIL.</t>
  </si>
  <si>
    <t xml:space="preserve">PRESTAR EL SERVICIO DE HCB FAMI DE CONFORMIDAD CON LAS DIRECTRICES, LINEAMIENTOS Y PARAMETROS ESTABLECIDOS POR EL ICBF EN ARMONIA CON LA POLITICA DE ESTADO PARA EL DEARROLLO INETGRAL A LA PRIMERA INFANCIA DE CERO A SIEMPRE. </t>
  </si>
  <si>
    <t>PRESTAR EL SERVICIO DE CENTROS DE DESARROLLO INFANTIL- CDI - , DE CONFORMIDAD CON EL MANUAL OPERATIVO DE LA MODALIDAD INSTITUCIONAL Y LAS DIRECTRICES ESTABLECIDAS POR EL ICBF, EN ARMONIA CON LA POLITICA DE ESTADO PARA EL DESARROLLO INTEGRAL DE LA PRIMERA INFANCIA DE CERO A SIEMPRE</t>
  </si>
  <si>
    <t>PRESTAR EL SERVICIO DE DESARROLLO INFANTIL EN MEDIO FAMILIAR DIMF , DE CONFORMIDAD CON EL MANUAL OPERATIVO DE LA MODALIDAD FAMILIAR Y LAS DIRECTRICES ESTABLECIDAS POR EL ICBF, EN ARMONIA CON LA POLITICA DE ESTADO PARA EL DESARROLLO INTEGRAL DE LA PRIMERA INFANCIA DE CERO A SIEMPRE.</t>
  </si>
  <si>
    <t>PRESTAR EL SERVICIO DE HCB FAMILIAR , DE CONFORMIDAD CON LAS DIRECTRICES, LINEAMIENTOS Y PARAMETROS ESTABLECIDOS POR EL ICBF, EN ARMONIA CON LA POLITICA DE ESTADO PARA EL DESARROLLO INTEGRAL DE LA PRIMERA INFANCIA DE CERO A SIEMPRE.</t>
  </si>
  <si>
    <t>PRESTAR LOS SERVICIOS PARA LA TENCION INTEGRAL A LA PRIMERA INFANCIA EN LOS HOGARES COMUNITARIOS DE BIENESTAR HCB, DE CONFORMIDAD CON EL MANUAL OPERATIVO DE LA MODALIDAD COMUNITARIA, EL LINEANMIENTO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</si>
  <si>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el Desarrollo Infantil en Medio Familiar-DIMF-, de conformidad con los  Manuales Operativos de la Modalidades Familiar, Lineamiento Técnico para la Atención a la Primera Infancia y las directrices establecidas por ICBF, en armonía con la Política de Estado para el Desarrollo Integral de la Primera Infancia de Cero a Siempre.</t>
  </si>
  <si>
    <t>Prestar los servicios de educación inicial en el marco de la atención integral en Centro de Desarrollo Infantil -CDI- y Desarrollo Infantil en Medio Familiar-DIMF-, de conformidad con los  Manuales Operativos de la Modalidades Institucional y Familiar, Lineamiento Técnico para la Atención a la Primera Infancia y las directrices establecidas por ICBF, en armonía con la Política de Estado para el Desarrollo Integral de la Primera Infancia de Cero a Siempre.</t>
  </si>
  <si>
    <t>Prestar los servicios para la atención a la primea infancia en los Hogares Comunitarios de Bienestar HCB de conformidad con el Manual Operativo de la Modalidad comunitaria, el lineamiento técnico para la atención a la Primera Infancia y las directrices establecidas por ICBF en armonia con la politica de estado para el dedarrollo integral de la pirmera infancia de cero a siempre</t>
  </si>
  <si>
    <t>INES GONZALEZ ORTIZ</t>
  </si>
  <si>
    <t>CALLE 27 15 89 BARRIO SANTA FE</t>
  </si>
  <si>
    <t>78855426</t>
  </si>
  <si>
    <t>carrera 37 13b 61 Barrio Chorreras</t>
  </si>
  <si>
    <t>ASOMIN@LIVE.COM</t>
  </si>
  <si>
    <t>2021-81-20000150.0</t>
  </si>
  <si>
    <t>Prestar los servicios de educacion inicial en el marco de la atencion integral en centros de desarrollo infantil-CDI - , de conformidad con el manual operativo de la modalidad institucional, el lineamiento tecnico para la atencion a la primera infancia y las directrices establecidas por el ICBF, en armonia con la politica de estado para el desarrollo integral a la primera infancia de cero a siempre. Prestar los servicios de educacion inicial en el marco de la atencion integral en desarrollo infantil en medio familiar -DIMF - , de conformidad con el manual operativo de la modalidad familiar, el lineamiento tecnico para la atencion a la primera infancia y las directrices establecidas por el ICBF, en armonia con la politica de estado para el desarrollo integral a la primera infancia de ceor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</si>
</sst>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quot;$&quot;\ * #,##0_);_(&quot;$&quot;\ * \(#,##0\);_(&quot;$&quot;\ * &quot;-&quot;??_);_(@_)"/>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4" fontId="1" fillId="0" borderId="0" applyFon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8" fillId="3" borderId="0" xfId="0" applyFont="1" applyFill="1" applyBorder="1" applyAlignment="1" applyProtection="1">
      <alignment vertical="center"/>
      <protection locked="0"/>
    </xf>
    <xf numFmtId="14" fontId="0" fillId="3" borderId="0" xfId="0" applyNumberFormat="1" applyFill="1" applyBorder="1" applyAlignment="1" applyProtection="1">
      <alignment vertical="center"/>
      <protection locked="0"/>
    </xf>
    <xf numFmtId="0" fontId="31" fillId="3" borderId="0" xfId="0" applyFont="1" applyFill="1" applyBorder="1" applyAlignment="1" applyProtection="1">
      <alignment vertical="center" wrapText="1"/>
      <protection locked="0"/>
    </xf>
    <xf numFmtId="171" fontId="0" fillId="3" borderId="0" xfId="5"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oneda" xfId="5" builtinId="4"/>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2653</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9" t="str">
        <f>HYPERLINK("#MI_Oferente_Singular!A114","CAPACIDAD RESIDUAL")</f>
        <v>CAPACIDAD RESIDUAL</v>
      </c>
      <c r="F8" s="180"/>
      <c r="G8" s="181"/>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9" t="str">
        <f>HYPERLINK("#MI_Oferente_Singular!A162","TALENTO HUMANO")</f>
        <v>TALENTO HUMANO</v>
      </c>
      <c r="F9" s="180"/>
      <c r="G9" s="181"/>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9" t="str">
        <f>HYPERLINK("#MI_Oferente_Singular!F162","INFRAESTRUCTURA")</f>
        <v>INFRAESTRUCTURA</v>
      </c>
      <c r="F10" s="180"/>
      <c r="G10" s="181"/>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2763</v>
      </c>
      <c r="D15" s="35"/>
      <c r="E15" s="35"/>
      <c r="F15" s="5"/>
      <c r="G15" s="32" t="s">
        <v>1168</v>
      </c>
      <c r="H15" s="103" t="s">
        <v>1070</v>
      </c>
      <c r="I15" s="32" t="s">
        <v>2624</v>
      </c>
      <c r="J15" s="108" t="s">
        <v>2626</v>
      </c>
      <c r="L15" s="205" t="s">
        <v>8</v>
      </c>
      <c r="M15" s="205"/>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2" t="s">
        <v>2639</v>
      </c>
      <c r="I19" s="132" t="s">
        <v>11</v>
      </c>
      <c r="J19" s="133" t="s">
        <v>10</v>
      </c>
      <c r="K19" s="133" t="s">
        <v>2609</v>
      </c>
      <c r="L19" s="133" t="s">
        <v>1161</v>
      </c>
      <c r="M19" s="133" t="s">
        <v>1162</v>
      </c>
      <c r="N19" s="134" t="s">
        <v>2610</v>
      </c>
      <c r="O19" s="129"/>
      <c r="Q19" s="51"/>
      <c r="R19" s="51"/>
    </row>
    <row r="20" spans="1:23" ht="30" customHeight="1" x14ac:dyDescent="0.25">
      <c r="A20" s="9"/>
      <c r="B20" s="109">
        <v>900322099</v>
      </c>
      <c r="C20" s="5"/>
      <c r="D20" s="73"/>
      <c r="E20" s="5"/>
      <c r="F20" s="5"/>
      <c r="G20" s="5"/>
      <c r="H20" s="182"/>
      <c r="I20" s="141" t="s">
        <v>1070</v>
      </c>
      <c r="J20" s="142" t="s">
        <v>1073</v>
      </c>
      <c r="K20" s="143">
        <v>786178400</v>
      </c>
      <c r="L20" s="144">
        <v>44194</v>
      </c>
      <c r="M20" s="144">
        <v>44561</v>
      </c>
      <c r="N20" s="127">
        <f>+(M20-L20)/30</f>
        <v>12.233333333333333</v>
      </c>
      <c r="O20" s="130"/>
      <c r="U20" s="126"/>
      <c r="V20" s="105">
        <f ca="1">NOW()</f>
        <v>44194.481227199074</v>
      </c>
      <c r="W20" s="105">
        <f ca="1">NOW()</f>
        <v>44194.481227199074</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1"/>
      <c r="I37" s="122"/>
      <c r="J37" s="122"/>
      <c r="K37" s="122"/>
      <c r="L37" s="122"/>
      <c r="M37" s="122"/>
      <c r="N37" s="122"/>
      <c r="O37" s="123"/>
    </row>
    <row r="38" spans="1:16" ht="21" customHeight="1" x14ac:dyDescent="0.25">
      <c r="A38" s="9"/>
      <c r="B38" s="174" t="str">
        <f>VLOOKUP(B20,EAS!A2:B1439,2,0)</f>
        <v>ASOCIACIÓN MUJERES E INFANCIA ASOMIN</v>
      </c>
      <c r="C38" s="174"/>
      <c r="D38" s="174"/>
      <c r="E38" s="174"/>
      <c r="F38" s="174"/>
      <c r="G38" s="5"/>
      <c r="H38" s="124"/>
      <c r="I38" s="186" t="s">
        <v>7</v>
      </c>
      <c r="J38" s="186"/>
      <c r="K38" s="186"/>
      <c r="L38" s="186"/>
      <c r="M38" s="186"/>
      <c r="N38" s="186"/>
      <c r="O38" s="125"/>
    </row>
    <row r="39" spans="1:16" ht="42.95" customHeight="1" thickBot="1" x14ac:dyDescent="0.3">
      <c r="A39" s="10"/>
      <c r="B39" s="11"/>
      <c r="C39" s="11"/>
      <c r="D39" s="11"/>
      <c r="E39" s="11"/>
      <c r="F39" s="11"/>
      <c r="G39" s="11"/>
      <c r="H39" s="10"/>
      <c r="I39" s="218" t="s">
        <v>2764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2654</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2664</v>
      </c>
      <c r="C48" s="116" t="s">
        <v>31</v>
      </c>
      <c r="D48" s="113" t="s">
        <v>2677</v>
      </c>
      <c r="E48" s="137">
        <v>40190</v>
      </c>
      <c r="F48" s="137">
        <v>40543</v>
      </c>
      <c r="G48" s="152">
        <f>IF(AND(E48&lt;&gt;"",F48&lt;&gt;""),((F48-E48)/30),"")</f>
        <v>11.766666666666667</v>
      </c>
      <c r="H48" s="114" t="s">
        <v>2720</v>
      </c>
      <c r="I48" s="113" t="s">
        <v>1070</v>
      </c>
      <c r="J48" s="113" t="s">
        <v>1070</v>
      </c>
      <c r="K48" s="115">
        <v>586258281</v>
      </c>
      <c r="L48" s="116" t="s">
        <v>26</v>
      </c>
      <c r="M48" s="110">
        <v>0.7</v>
      </c>
      <c r="N48" s="116" t="s">
        <v>27</v>
      </c>
      <c r="O48" s="116" t="s">
        <v>1148</v>
      </c>
      <c r="P48" s="78"/>
    </row>
    <row r="49" spans="1:16" s="6" customFormat="1" ht="24.75" customHeight="1" x14ac:dyDescent="0.25">
      <c r="A49" s="135">
        <v>2</v>
      </c>
      <c r="B49" s="114" t="s">
        <v>2664</v>
      </c>
      <c r="C49" s="116" t="s">
        <v>31</v>
      </c>
      <c r="D49" s="113" t="s">
        <v>2678</v>
      </c>
      <c r="E49" s="137">
        <v>40546</v>
      </c>
      <c r="F49" s="137">
        <v>40908</v>
      </c>
      <c r="G49" s="152">
        <f t="shared" ref="G49:G50" si="2">IF(AND(E49&lt;&gt;"",F49&lt;&gt;""),((F49-E49)/30),"")</f>
        <v>12.066666666666666</v>
      </c>
      <c r="H49" s="114" t="s">
        <v>2721</v>
      </c>
      <c r="I49" s="113" t="s">
        <v>1070</v>
      </c>
      <c r="J49" s="113" t="s">
        <v>1070</v>
      </c>
      <c r="K49" s="115">
        <v>764771933</v>
      </c>
      <c r="L49" s="116" t="s">
        <v>1148</v>
      </c>
      <c r="M49" s="110">
        <v>1</v>
      </c>
      <c r="N49" s="116" t="s">
        <v>27</v>
      </c>
      <c r="O49" s="116" t="s">
        <v>1148</v>
      </c>
      <c r="P49" s="78"/>
    </row>
    <row r="50" spans="1:16" s="6" customFormat="1" ht="24.75" customHeight="1" x14ac:dyDescent="0.25">
      <c r="A50" s="135">
        <v>3</v>
      </c>
      <c r="B50" s="114" t="s">
        <v>2664</v>
      </c>
      <c r="C50" s="116" t="s">
        <v>31</v>
      </c>
      <c r="D50" s="113" t="s">
        <v>2679</v>
      </c>
      <c r="E50" s="137">
        <v>40834</v>
      </c>
      <c r="F50" s="137">
        <v>40892</v>
      </c>
      <c r="G50" s="152">
        <f t="shared" si="2"/>
        <v>1.9333333333333333</v>
      </c>
      <c r="H50" s="112" t="s">
        <v>2722</v>
      </c>
      <c r="I50" s="113" t="s">
        <v>1070</v>
      </c>
      <c r="J50" s="113" t="s">
        <v>1070</v>
      </c>
      <c r="K50" s="115">
        <v>195882240</v>
      </c>
      <c r="L50" s="116" t="s">
        <v>1148</v>
      </c>
      <c r="M50" s="110">
        <v>1</v>
      </c>
      <c r="N50" s="116" t="s">
        <v>27</v>
      </c>
      <c r="O50" s="116" t="s">
        <v>1148</v>
      </c>
      <c r="P50" s="78"/>
    </row>
    <row r="51" spans="1:16" s="6" customFormat="1" ht="24.75" customHeight="1" outlineLevel="1" x14ac:dyDescent="0.25">
      <c r="A51" s="135">
        <v>4</v>
      </c>
      <c r="B51" s="114" t="s">
        <v>2664</v>
      </c>
      <c r="C51" s="116" t="s">
        <v>31</v>
      </c>
      <c r="D51" s="113" t="s">
        <v>2680</v>
      </c>
      <c r="E51" s="137">
        <v>40935</v>
      </c>
      <c r="F51" s="137">
        <v>41274</v>
      </c>
      <c r="G51" s="152">
        <f t="shared" ref="G51:G107" si="3">IF(AND(E51&lt;&gt;"",F51&lt;&gt;""),((F51-E51)/30),"")</f>
        <v>11.3</v>
      </c>
      <c r="H51" s="114" t="s">
        <v>2723</v>
      </c>
      <c r="I51" s="113" t="s">
        <v>1070</v>
      </c>
      <c r="J51" s="113" t="s">
        <v>1070</v>
      </c>
      <c r="K51" s="115">
        <v>620091375</v>
      </c>
      <c r="L51" s="116" t="s">
        <v>1148</v>
      </c>
      <c r="M51" s="110">
        <v>1</v>
      </c>
      <c r="N51" s="116" t="s">
        <v>27</v>
      </c>
      <c r="O51" s="116" t="s">
        <v>1148</v>
      </c>
      <c r="P51" s="78"/>
    </row>
    <row r="52" spans="1:16" s="7" customFormat="1" ht="24.75" customHeight="1" outlineLevel="1" x14ac:dyDescent="0.25">
      <c r="A52" s="136">
        <v>5</v>
      </c>
      <c r="B52" s="114"/>
      <c r="C52" s="116"/>
      <c r="D52" s="113"/>
      <c r="E52" s="137"/>
      <c r="F52" s="137"/>
      <c r="G52" s="152" t="str">
        <f t="shared" si="3"/>
        <v/>
      </c>
      <c r="H52" s="112"/>
      <c r="I52" s="113" t="s">
        <v>1070</v>
      </c>
      <c r="J52" s="113" t="s">
        <v>1073</v>
      </c>
      <c r="K52" s="115"/>
      <c r="L52" s="116"/>
      <c r="M52" s="110"/>
      <c r="N52" s="116"/>
      <c r="O52" s="116"/>
      <c r="P52" s="79"/>
    </row>
    <row r="53" spans="1:16" s="7" customFormat="1" ht="24.75" customHeight="1" outlineLevel="1" x14ac:dyDescent="0.25">
      <c r="A53" s="136">
        <v>6</v>
      </c>
      <c r="B53" s="114" t="s">
        <v>2664</v>
      </c>
      <c r="C53" s="116" t="s">
        <v>31</v>
      </c>
      <c r="D53" s="113" t="s">
        <v>2681</v>
      </c>
      <c r="E53" s="137">
        <v>40935</v>
      </c>
      <c r="F53" s="137">
        <v>41274</v>
      </c>
      <c r="G53" s="152">
        <f t="shared" si="3"/>
        <v>11.3</v>
      </c>
      <c r="H53" s="112" t="s">
        <v>2724</v>
      </c>
      <c r="I53" s="113" t="s">
        <v>1070</v>
      </c>
      <c r="J53" s="113" t="s">
        <v>1070</v>
      </c>
      <c r="K53" s="115">
        <v>1240547604</v>
      </c>
      <c r="L53" s="116" t="s">
        <v>1148</v>
      </c>
      <c r="M53" s="110">
        <v>1</v>
      </c>
      <c r="N53" s="116" t="s">
        <v>27</v>
      </c>
      <c r="O53" s="116" t="s">
        <v>1148</v>
      </c>
      <c r="P53" s="79"/>
    </row>
    <row r="54" spans="1:16" s="7" customFormat="1" ht="24.75" customHeight="1" outlineLevel="1" x14ac:dyDescent="0.25">
      <c r="A54" s="136">
        <v>7</v>
      </c>
      <c r="B54" s="114"/>
      <c r="C54" s="116"/>
      <c r="D54" s="113"/>
      <c r="E54" s="137"/>
      <c r="F54" s="137"/>
      <c r="G54" s="152" t="str">
        <f t="shared" si="3"/>
        <v/>
      </c>
      <c r="H54" s="114"/>
      <c r="I54" s="113" t="s">
        <v>1070</v>
      </c>
      <c r="J54" s="113" t="s">
        <v>1077</v>
      </c>
      <c r="K54" s="111"/>
      <c r="L54" s="116"/>
      <c r="M54" s="110"/>
      <c r="N54" s="116"/>
      <c r="O54" s="116"/>
      <c r="P54" s="79"/>
    </row>
    <row r="55" spans="1:16" s="7" customFormat="1" ht="24.75" customHeight="1" outlineLevel="1" x14ac:dyDescent="0.25">
      <c r="A55" s="136">
        <v>8</v>
      </c>
      <c r="B55" s="114"/>
      <c r="C55" s="116"/>
      <c r="D55" s="113"/>
      <c r="E55" s="137"/>
      <c r="F55" s="137"/>
      <c r="G55" s="152" t="str">
        <f t="shared" si="3"/>
        <v/>
      </c>
      <c r="H55" s="114"/>
      <c r="I55" s="113" t="s">
        <v>1070</v>
      </c>
      <c r="J55" s="113" t="s">
        <v>1074</v>
      </c>
      <c r="K55" s="111"/>
      <c r="L55" s="116"/>
      <c r="M55" s="110"/>
      <c r="N55" s="116"/>
      <c r="O55" s="116"/>
      <c r="P55" s="79"/>
    </row>
    <row r="56" spans="1:16" s="7" customFormat="1" ht="24.75" customHeight="1" outlineLevel="1" x14ac:dyDescent="0.25">
      <c r="A56" s="136">
        <v>9</v>
      </c>
      <c r="B56" s="114" t="s">
        <v>2664</v>
      </c>
      <c r="C56" s="116" t="s">
        <v>31</v>
      </c>
      <c r="D56" s="113" t="s">
        <v>2681</v>
      </c>
      <c r="E56" s="137"/>
      <c r="F56" s="137"/>
      <c r="G56" s="152" t="str">
        <f t="shared" si="3"/>
        <v/>
      </c>
      <c r="H56" s="114"/>
      <c r="I56" s="113" t="s">
        <v>1070</v>
      </c>
      <c r="J56" s="113" t="s">
        <v>1073</v>
      </c>
      <c r="K56" s="111"/>
      <c r="L56" s="116"/>
      <c r="M56" s="110"/>
      <c r="N56" s="116"/>
      <c r="O56" s="116"/>
      <c r="P56" s="79"/>
    </row>
    <row r="57" spans="1:16" s="7" customFormat="1" ht="24.75" customHeight="1" outlineLevel="1" x14ac:dyDescent="0.25">
      <c r="A57" s="136">
        <v>10</v>
      </c>
      <c r="B57" s="114" t="s">
        <v>2664</v>
      </c>
      <c r="C57" s="116" t="s">
        <v>31</v>
      </c>
      <c r="D57" s="113" t="s">
        <v>2682</v>
      </c>
      <c r="E57" s="137">
        <v>41212</v>
      </c>
      <c r="F57" s="137">
        <v>41273</v>
      </c>
      <c r="G57" s="152">
        <f t="shared" si="3"/>
        <v>2.0333333333333332</v>
      </c>
      <c r="H57" s="114" t="s">
        <v>2725</v>
      </c>
      <c r="I57" s="113" t="s">
        <v>1070</v>
      </c>
      <c r="J57" s="113" t="s">
        <v>1070</v>
      </c>
      <c r="K57" s="115">
        <v>525535500</v>
      </c>
      <c r="L57" s="116" t="s">
        <v>1148</v>
      </c>
      <c r="M57" s="110">
        <v>1</v>
      </c>
      <c r="N57" s="116" t="s">
        <v>27</v>
      </c>
      <c r="O57" s="116" t="s">
        <v>1148</v>
      </c>
      <c r="P57" s="79"/>
    </row>
    <row r="58" spans="1:16" s="7" customFormat="1" ht="24.75" customHeight="1" outlineLevel="1" x14ac:dyDescent="0.25">
      <c r="A58" s="136">
        <v>11</v>
      </c>
      <c r="B58" s="114" t="s">
        <v>2664</v>
      </c>
      <c r="C58" s="116" t="s">
        <v>31</v>
      </c>
      <c r="D58" s="113" t="s">
        <v>2683</v>
      </c>
      <c r="E58" s="137">
        <v>41260</v>
      </c>
      <c r="F58" s="137">
        <v>41988</v>
      </c>
      <c r="G58" s="152">
        <f t="shared" si="3"/>
        <v>24.266666666666666</v>
      </c>
      <c r="H58" s="114" t="s">
        <v>2726</v>
      </c>
      <c r="I58" s="113" t="s">
        <v>1070</v>
      </c>
      <c r="J58" s="113" t="s">
        <v>1070</v>
      </c>
      <c r="K58" s="115">
        <v>5906206500</v>
      </c>
      <c r="L58" s="116" t="s">
        <v>1148</v>
      </c>
      <c r="M58" s="110">
        <v>1</v>
      </c>
      <c r="N58" s="116" t="s">
        <v>27</v>
      </c>
      <c r="O58" s="116" t="s">
        <v>1148</v>
      </c>
      <c r="P58" s="79"/>
    </row>
    <row r="59" spans="1:16" s="7" customFormat="1" ht="24.75" customHeight="1" outlineLevel="1" x14ac:dyDescent="0.25">
      <c r="A59" s="136">
        <v>12</v>
      </c>
      <c r="B59" s="114" t="s">
        <v>2664</v>
      </c>
      <c r="C59" s="116" t="s">
        <v>31</v>
      </c>
      <c r="D59" s="113" t="s">
        <v>2684</v>
      </c>
      <c r="E59" s="137">
        <v>41260</v>
      </c>
      <c r="F59" s="137">
        <v>42004</v>
      </c>
      <c r="G59" s="152">
        <f t="shared" si="3"/>
        <v>24.8</v>
      </c>
      <c r="H59" s="114" t="s">
        <v>2727</v>
      </c>
      <c r="I59" s="113" t="s">
        <v>1070</v>
      </c>
      <c r="J59" s="113" t="s">
        <v>1070</v>
      </c>
      <c r="K59" s="115">
        <v>1738796374</v>
      </c>
      <c r="L59" s="116" t="s">
        <v>1148</v>
      </c>
      <c r="M59" s="110">
        <v>1</v>
      </c>
      <c r="N59" s="116" t="s">
        <v>27</v>
      </c>
      <c r="O59" s="116" t="s">
        <v>1148</v>
      </c>
      <c r="P59" s="79"/>
    </row>
    <row r="60" spans="1:16" s="7" customFormat="1" ht="24.75" customHeight="1" outlineLevel="1" x14ac:dyDescent="0.25">
      <c r="A60" s="136">
        <v>13</v>
      </c>
      <c r="B60" s="114" t="s">
        <v>2664</v>
      </c>
      <c r="C60" s="116" t="s">
        <v>31</v>
      </c>
      <c r="D60" s="113" t="s">
        <v>2685</v>
      </c>
      <c r="E60" s="137">
        <v>41313</v>
      </c>
      <c r="F60" s="137">
        <v>41627</v>
      </c>
      <c r="G60" s="152">
        <f t="shared" si="3"/>
        <v>10.466666666666667</v>
      </c>
      <c r="H60" s="114" t="s">
        <v>2728</v>
      </c>
      <c r="I60" s="113" t="s">
        <v>1070</v>
      </c>
      <c r="J60" s="113" t="s">
        <v>1070</v>
      </c>
      <c r="K60" s="115">
        <v>608332887</v>
      </c>
      <c r="L60" s="116" t="s">
        <v>1148</v>
      </c>
      <c r="M60" s="110">
        <v>1</v>
      </c>
      <c r="N60" s="116" t="s">
        <v>27</v>
      </c>
      <c r="O60" s="116" t="s">
        <v>1148</v>
      </c>
      <c r="P60" s="79"/>
    </row>
    <row r="61" spans="1:16" s="7" customFormat="1" ht="24.75" customHeight="1" outlineLevel="1" x14ac:dyDescent="0.25">
      <c r="A61" s="136">
        <v>14</v>
      </c>
      <c r="B61" s="114"/>
      <c r="C61" s="116"/>
      <c r="D61" s="113"/>
      <c r="E61" s="137"/>
      <c r="F61" s="137"/>
      <c r="G61" s="152" t="str">
        <f t="shared" si="3"/>
        <v/>
      </c>
      <c r="H61" s="114"/>
      <c r="I61" s="113" t="s">
        <v>1070</v>
      </c>
      <c r="J61" s="113" t="s">
        <v>1073</v>
      </c>
      <c r="K61" s="115"/>
      <c r="L61" s="116"/>
      <c r="M61" s="110"/>
      <c r="N61" s="116"/>
      <c r="O61" s="116"/>
      <c r="P61" s="79"/>
    </row>
    <row r="62" spans="1:16" s="7" customFormat="1" ht="24.75" customHeight="1" outlineLevel="1" x14ac:dyDescent="0.25">
      <c r="A62" s="136">
        <v>15</v>
      </c>
      <c r="B62" s="114" t="s">
        <v>2664</v>
      </c>
      <c r="C62" s="116" t="s">
        <v>31</v>
      </c>
      <c r="D62" s="113" t="s">
        <v>2686</v>
      </c>
      <c r="E62" s="137">
        <v>41662</v>
      </c>
      <c r="F62" s="137">
        <v>42034</v>
      </c>
      <c r="G62" s="152">
        <f t="shared" si="3"/>
        <v>12.4</v>
      </c>
      <c r="H62" s="114" t="s">
        <v>2729</v>
      </c>
      <c r="I62" s="113" t="s">
        <v>1070</v>
      </c>
      <c r="J62" s="113" t="s">
        <v>1070</v>
      </c>
      <c r="K62" s="115">
        <v>247218720</v>
      </c>
      <c r="L62" s="116" t="s">
        <v>1148</v>
      </c>
      <c r="M62" s="110">
        <v>1</v>
      </c>
      <c r="N62" s="116" t="s">
        <v>27</v>
      </c>
      <c r="O62" s="116" t="s">
        <v>1148</v>
      </c>
      <c r="P62" s="79"/>
    </row>
    <row r="63" spans="1:16" s="7" customFormat="1" ht="24.75" customHeight="1" outlineLevel="1" x14ac:dyDescent="0.25">
      <c r="A63" s="136">
        <v>16</v>
      </c>
      <c r="B63" s="114"/>
      <c r="C63" s="116"/>
      <c r="D63" s="113"/>
      <c r="E63" s="137"/>
      <c r="F63" s="137"/>
      <c r="G63" s="152" t="str">
        <f t="shared" si="3"/>
        <v/>
      </c>
      <c r="H63" s="114"/>
      <c r="I63" s="113" t="s">
        <v>1070</v>
      </c>
      <c r="J63" s="113" t="s">
        <v>1073</v>
      </c>
      <c r="K63" s="115"/>
      <c r="L63" s="116"/>
      <c r="M63" s="110"/>
      <c r="N63" s="116"/>
      <c r="O63" s="116"/>
      <c r="P63" s="79"/>
    </row>
    <row r="64" spans="1:16" s="7" customFormat="1" ht="24.75" customHeight="1" outlineLevel="1" x14ac:dyDescent="0.25">
      <c r="A64" s="136">
        <v>17</v>
      </c>
      <c r="B64" s="114" t="s">
        <v>2664</v>
      </c>
      <c r="C64" s="116" t="s">
        <v>31</v>
      </c>
      <c r="D64" s="113" t="s">
        <v>2687</v>
      </c>
      <c r="E64" s="137">
        <v>41999</v>
      </c>
      <c r="F64" s="137">
        <v>42369</v>
      </c>
      <c r="G64" s="152">
        <f t="shared" si="3"/>
        <v>12.333333333333334</v>
      </c>
      <c r="H64" s="114" t="s">
        <v>2730</v>
      </c>
      <c r="I64" s="113" t="s">
        <v>1070</v>
      </c>
      <c r="J64" s="113" t="s">
        <v>1070</v>
      </c>
      <c r="K64" s="115">
        <v>707620808</v>
      </c>
      <c r="L64" s="116" t="s">
        <v>1148</v>
      </c>
      <c r="M64" s="110">
        <v>1</v>
      </c>
      <c r="N64" s="116" t="s">
        <v>27</v>
      </c>
      <c r="O64" s="116" t="s">
        <v>1148</v>
      </c>
      <c r="P64" s="79"/>
    </row>
    <row r="65" spans="1:16" s="7" customFormat="1" ht="24.75" customHeight="1" outlineLevel="1" x14ac:dyDescent="0.25">
      <c r="A65" s="136">
        <v>18</v>
      </c>
      <c r="B65" s="114" t="s">
        <v>2664</v>
      </c>
      <c r="C65" s="116" t="s">
        <v>31</v>
      </c>
      <c r="D65" s="113" t="s">
        <v>2688</v>
      </c>
      <c r="E65" s="137">
        <v>41999</v>
      </c>
      <c r="F65" s="137">
        <v>42369</v>
      </c>
      <c r="G65" s="152">
        <f t="shared" si="3"/>
        <v>12.333333333333334</v>
      </c>
      <c r="H65" s="114" t="s">
        <v>2730</v>
      </c>
      <c r="I65" s="113" t="s">
        <v>1070</v>
      </c>
      <c r="J65" s="113" t="s">
        <v>1073</v>
      </c>
      <c r="K65" s="115">
        <v>513643400</v>
      </c>
      <c r="L65" s="116" t="s">
        <v>1148</v>
      </c>
      <c r="M65" s="110">
        <v>1</v>
      </c>
      <c r="N65" s="116" t="s">
        <v>27</v>
      </c>
      <c r="O65" s="116" t="s">
        <v>1148</v>
      </c>
      <c r="P65" s="79"/>
    </row>
    <row r="66" spans="1:16" s="7" customFormat="1" ht="24.75" customHeight="1" outlineLevel="1" x14ac:dyDescent="0.25">
      <c r="A66" s="136">
        <v>19</v>
      </c>
      <c r="B66" s="114" t="s">
        <v>2664</v>
      </c>
      <c r="C66" s="116" t="s">
        <v>31</v>
      </c>
      <c r="D66" s="113" t="s">
        <v>2689</v>
      </c>
      <c r="E66" s="137">
        <v>41999</v>
      </c>
      <c r="F66" s="137">
        <v>42369</v>
      </c>
      <c r="G66" s="152">
        <f t="shared" si="3"/>
        <v>12.333333333333334</v>
      </c>
      <c r="H66" s="114" t="s">
        <v>2730</v>
      </c>
      <c r="I66" s="113" t="s">
        <v>1070</v>
      </c>
      <c r="J66" s="113" t="s">
        <v>1070</v>
      </c>
      <c r="K66" s="115">
        <v>789468422</v>
      </c>
      <c r="L66" s="116" t="s">
        <v>1148</v>
      </c>
      <c r="M66" s="110">
        <v>1</v>
      </c>
      <c r="N66" s="116" t="s">
        <v>27</v>
      </c>
      <c r="O66" s="116" t="s">
        <v>1148</v>
      </c>
      <c r="P66" s="79"/>
    </row>
    <row r="67" spans="1:16" s="7" customFormat="1" ht="24.75" customHeight="1" outlineLevel="1" x14ac:dyDescent="0.25">
      <c r="A67" s="136">
        <v>20</v>
      </c>
      <c r="B67" s="114" t="s">
        <v>2664</v>
      </c>
      <c r="C67" s="116" t="s">
        <v>31</v>
      </c>
      <c r="D67" s="113" t="s">
        <v>2690</v>
      </c>
      <c r="E67" s="137">
        <v>42027</v>
      </c>
      <c r="F67" s="137">
        <v>42369</v>
      </c>
      <c r="G67" s="152">
        <f t="shared" si="3"/>
        <v>11.4</v>
      </c>
      <c r="H67" s="114" t="s">
        <v>2729</v>
      </c>
      <c r="I67" s="113" t="s">
        <v>1070</v>
      </c>
      <c r="J67" s="113" t="s">
        <v>1070</v>
      </c>
      <c r="K67" s="115">
        <v>270508943</v>
      </c>
      <c r="L67" s="116" t="s">
        <v>1148</v>
      </c>
      <c r="M67" s="110">
        <v>1</v>
      </c>
      <c r="N67" s="116" t="s">
        <v>27</v>
      </c>
      <c r="O67" s="116" t="s">
        <v>1148</v>
      </c>
      <c r="P67" s="79"/>
    </row>
    <row r="68" spans="1:16" s="7" customFormat="1" ht="24.75" customHeight="1" outlineLevel="1" x14ac:dyDescent="0.25">
      <c r="A68" s="136">
        <v>21</v>
      </c>
      <c r="B68" s="114"/>
      <c r="C68" s="116"/>
      <c r="D68" s="113"/>
      <c r="E68" s="137"/>
      <c r="F68" s="137"/>
      <c r="G68" s="152" t="str">
        <f t="shared" si="3"/>
        <v/>
      </c>
      <c r="H68" s="114"/>
      <c r="I68" s="113" t="s">
        <v>1070</v>
      </c>
      <c r="J68" s="113" t="s">
        <v>1073</v>
      </c>
      <c r="K68" s="115"/>
      <c r="L68" s="116"/>
      <c r="M68" s="110"/>
      <c r="N68" s="116"/>
      <c r="O68" s="116"/>
      <c r="P68" s="79"/>
    </row>
    <row r="69" spans="1:16" s="7" customFormat="1" ht="24.75" customHeight="1" outlineLevel="1" x14ac:dyDescent="0.25">
      <c r="A69" s="136">
        <v>22</v>
      </c>
      <c r="B69" s="114" t="s">
        <v>2664</v>
      </c>
      <c r="C69" s="116" t="s">
        <v>31</v>
      </c>
      <c r="D69" s="113" t="s">
        <v>2691</v>
      </c>
      <c r="E69" s="137">
        <v>42397</v>
      </c>
      <c r="F69" s="137">
        <v>42674</v>
      </c>
      <c r="G69" s="152">
        <f t="shared" si="3"/>
        <v>9.2333333333333325</v>
      </c>
      <c r="H69" s="114" t="s">
        <v>2731</v>
      </c>
      <c r="I69" s="113" t="s">
        <v>1070</v>
      </c>
      <c r="J69" s="113" t="s">
        <v>1070</v>
      </c>
      <c r="K69" s="115">
        <v>795025102</v>
      </c>
      <c r="L69" s="116" t="s">
        <v>1148</v>
      </c>
      <c r="M69" s="110">
        <v>1</v>
      </c>
      <c r="N69" s="116" t="s">
        <v>27</v>
      </c>
      <c r="O69" s="116" t="s">
        <v>1148</v>
      </c>
      <c r="P69" s="79"/>
    </row>
    <row r="70" spans="1:16" s="7" customFormat="1" ht="24.75" customHeight="1" outlineLevel="1" x14ac:dyDescent="0.25">
      <c r="A70" s="136">
        <v>23</v>
      </c>
      <c r="B70" s="114" t="s">
        <v>2664</v>
      </c>
      <c r="C70" s="116" t="s">
        <v>31</v>
      </c>
      <c r="D70" s="113" t="s">
        <v>2692</v>
      </c>
      <c r="E70" s="137">
        <v>42398</v>
      </c>
      <c r="F70" s="137">
        <v>42674</v>
      </c>
      <c r="G70" s="152">
        <f t="shared" si="3"/>
        <v>9.1999999999999993</v>
      </c>
      <c r="H70" s="114" t="s">
        <v>2732</v>
      </c>
      <c r="I70" s="113" t="s">
        <v>1070</v>
      </c>
      <c r="J70" s="113" t="s">
        <v>1070</v>
      </c>
      <c r="K70" s="115">
        <v>203701621</v>
      </c>
      <c r="L70" s="116" t="s">
        <v>1148</v>
      </c>
      <c r="M70" s="110">
        <v>1</v>
      </c>
      <c r="N70" s="116" t="s">
        <v>27</v>
      </c>
      <c r="O70" s="116" t="s">
        <v>1148</v>
      </c>
      <c r="P70" s="79"/>
    </row>
    <row r="71" spans="1:16" s="7" customFormat="1" ht="24.75" customHeight="1" outlineLevel="1" x14ac:dyDescent="0.25">
      <c r="A71" s="136">
        <v>24</v>
      </c>
      <c r="B71" s="114" t="s">
        <v>2664</v>
      </c>
      <c r="C71" s="116" t="s">
        <v>31</v>
      </c>
      <c r="D71" s="113" t="s">
        <v>2693</v>
      </c>
      <c r="E71" s="137">
        <v>42667</v>
      </c>
      <c r="F71" s="137">
        <v>43312</v>
      </c>
      <c r="G71" s="152">
        <f t="shared" si="3"/>
        <v>21.5</v>
      </c>
      <c r="H71" s="114" t="s">
        <v>2733</v>
      </c>
      <c r="I71" s="113" t="s">
        <v>1070</v>
      </c>
      <c r="J71" s="113" t="s">
        <v>1070</v>
      </c>
      <c r="K71" s="115">
        <v>481249101</v>
      </c>
      <c r="L71" s="116" t="s">
        <v>1148</v>
      </c>
      <c r="M71" s="110">
        <v>1</v>
      </c>
      <c r="N71" s="116" t="s">
        <v>27</v>
      </c>
      <c r="O71" s="116" t="s">
        <v>26</v>
      </c>
      <c r="P71" s="79"/>
    </row>
    <row r="72" spans="1:16" s="7" customFormat="1" ht="24.75" customHeight="1" outlineLevel="1" x14ac:dyDescent="0.25">
      <c r="A72" s="136">
        <v>25</v>
      </c>
      <c r="B72" s="114" t="s">
        <v>2664</v>
      </c>
      <c r="C72" s="116" t="s">
        <v>31</v>
      </c>
      <c r="D72" s="113" t="s">
        <v>2694</v>
      </c>
      <c r="E72" s="137">
        <v>42677</v>
      </c>
      <c r="F72" s="137">
        <v>43312</v>
      </c>
      <c r="G72" s="152">
        <f t="shared" si="3"/>
        <v>21.166666666666668</v>
      </c>
      <c r="H72" s="114" t="s">
        <v>2734</v>
      </c>
      <c r="I72" s="113" t="s">
        <v>1070</v>
      </c>
      <c r="J72" s="113" t="s">
        <v>1073</v>
      </c>
      <c r="K72" s="115">
        <v>105957373</v>
      </c>
      <c r="L72" s="116" t="s">
        <v>1148</v>
      </c>
      <c r="M72" s="110">
        <v>1</v>
      </c>
      <c r="N72" s="116" t="s">
        <v>27</v>
      </c>
      <c r="O72" s="116" t="s">
        <v>26</v>
      </c>
      <c r="P72" s="79"/>
    </row>
    <row r="73" spans="1:16" s="7" customFormat="1" ht="24.75" customHeight="1" outlineLevel="1" x14ac:dyDescent="0.25">
      <c r="A73" s="136">
        <v>26</v>
      </c>
      <c r="B73" s="114" t="s">
        <v>2664</v>
      </c>
      <c r="C73" s="116" t="s">
        <v>31</v>
      </c>
      <c r="D73" s="113" t="s">
        <v>2695</v>
      </c>
      <c r="E73" s="137">
        <v>42716</v>
      </c>
      <c r="F73" s="137">
        <v>43084</v>
      </c>
      <c r="G73" s="152">
        <f t="shared" si="3"/>
        <v>12.266666666666667</v>
      </c>
      <c r="H73" s="114" t="s">
        <v>2735</v>
      </c>
      <c r="I73" s="113" t="s">
        <v>1070</v>
      </c>
      <c r="J73" s="113" t="s">
        <v>1070</v>
      </c>
      <c r="K73" s="115">
        <v>1293087537</v>
      </c>
      <c r="L73" s="116" t="s">
        <v>1148</v>
      </c>
      <c r="M73" s="110">
        <v>1</v>
      </c>
      <c r="N73" s="116" t="s">
        <v>27</v>
      </c>
      <c r="O73" s="116" t="s">
        <v>26</v>
      </c>
      <c r="P73" s="79"/>
    </row>
    <row r="74" spans="1:16" s="7" customFormat="1" ht="24.75" customHeight="1" outlineLevel="1" x14ac:dyDescent="0.25">
      <c r="A74" s="136">
        <v>27</v>
      </c>
      <c r="B74" s="114" t="s">
        <v>2664</v>
      </c>
      <c r="C74" s="116" t="s">
        <v>31</v>
      </c>
      <c r="D74" s="113" t="s">
        <v>2696</v>
      </c>
      <c r="E74" s="137">
        <v>42716</v>
      </c>
      <c r="F74" s="137">
        <v>43084</v>
      </c>
      <c r="G74" s="152">
        <f t="shared" si="3"/>
        <v>12.266666666666667</v>
      </c>
      <c r="H74" s="114" t="s">
        <v>2736</v>
      </c>
      <c r="I74" s="113" t="s">
        <v>1070</v>
      </c>
      <c r="J74" s="113" t="s">
        <v>1070</v>
      </c>
      <c r="K74" s="115">
        <v>761160377</v>
      </c>
      <c r="L74" s="116" t="s">
        <v>1148</v>
      </c>
      <c r="M74" s="110">
        <v>1</v>
      </c>
      <c r="N74" s="116" t="s">
        <v>27</v>
      </c>
      <c r="O74" s="116" t="s">
        <v>26</v>
      </c>
      <c r="P74" s="79"/>
    </row>
    <row r="75" spans="1:16" s="7" customFormat="1" ht="24.75" customHeight="1" outlineLevel="1" x14ac:dyDescent="0.25">
      <c r="A75" s="136">
        <v>28</v>
      </c>
      <c r="B75" s="114" t="s">
        <v>2676</v>
      </c>
      <c r="C75" s="116" t="s">
        <v>31</v>
      </c>
      <c r="D75" s="113" t="s">
        <v>2697</v>
      </c>
      <c r="E75" s="137">
        <v>42716</v>
      </c>
      <c r="F75" s="137">
        <v>43084</v>
      </c>
      <c r="G75" s="152">
        <f t="shared" si="3"/>
        <v>12.266666666666667</v>
      </c>
      <c r="H75" s="114" t="s">
        <v>2737</v>
      </c>
      <c r="I75" s="113" t="s">
        <v>1070</v>
      </c>
      <c r="J75" s="113" t="s">
        <v>1073</v>
      </c>
      <c r="K75" s="115">
        <v>2014123655</v>
      </c>
      <c r="L75" s="116" t="s">
        <v>1148</v>
      </c>
      <c r="M75" s="110">
        <v>1</v>
      </c>
      <c r="N75" s="116" t="s">
        <v>27</v>
      </c>
      <c r="O75" s="116" t="s">
        <v>1148</v>
      </c>
      <c r="P75" s="79"/>
    </row>
    <row r="76" spans="1:16" s="7" customFormat="1" ht="24.75" customHeight="1" outlineLevel="1" x14ac:dyDescent="0.25">
      <c r="A76" s="136">
        <v>29</v>
      </c>
      <c r="B76" s="114" t="s">
        <v>2676</v>
      </c>
      <c r="C76" s="116" t="s">
        <v>31</v>
      </c>
      <c r="D76" s="113" t="s">
        <v>2698</v>
      </c>
      <c r="E76" s="137">
        <v>42718</v>
      </c>
      <c r="F76" s="137">
        <v>43084</v>
      </c>
      <c r="G76" s="152">
        <f t="shared" si="3"/>
        <v>12.2</v>
      </c>
      <c r="H76" s="114" t="s">
        <v>2738</v>
      </c>
      <c r="I76" s="113" t="s">
        <v>1070</v>
      </c>
      <c r="J76" s="113" t="s">
        <v>1073</v>
      </c>
      <c r="K76" s="115">
        <v>378646446</v>
      </c>
      <c r="L76" s="116" t="s">
        <v>1148</v>
      </c>
      <c r="M76" s="110">
        <v>1</v>
      </c>
      <c r="N76" s="116" t="s">
        <v>27</v>
      </c>
      <c r="O76" s="116" t="s">
        <v>1148</v>
      </c>
      <c r="P76" s="79"/>
    </row>
    <row r="77" spans="1:16" s="7" customFormat="1" ht="24.75" customHeight="1" outlineLevel="1" x14ac:dyDescent="0.25">
      <c r="A77" s="136">
        <v>30</v>
      </c>
      <c r="B77" s="114" t="s">
        <v>2664</v>
      </c>
      <c r="C77" s="116" t="s">
        <v>31</v>
      </c>
      <c r="D77" s="113" t="s">
        <v>2699</v>
      </c>
      <c r="E77" s="137">
        <v>43085</v>
      </c>
      <c r="F77" s="137">
        <v>43312</v>
      </c>
      <c r="G77" s="152">
        <f t="shared" si="3"/>
        <v>7.5666666666666664</v>
      </c>
      <c r="H77" s="114" t="s">
        <v>2739</v>
      </c>
      <c r="I77" s="113" t="s">
        <v>1070</v>
      </c>
      <c r="J77" s="113" t="s">
        <v>1070</v>
      </c>
      <c r="K77" s="115">
        <v>620502339</v>
      </c>
      <c r="L77" s="116" t="s">
        <v>1148</v>
      </c>
      <c r="M77" s="110">
        <v>1</v>
      </c>
      <c r="N77" s="116" t="s">
        <v>27</v>
      </c>
      <c r="O77" s="116" t="s">
        <v>26</v>
      </c>
      <c r="P77" s="79"/>
    </row>
    <row r="78" spans="1:16" s="7" customFormat="1" ht="24.75" customHeight="1" outlineLevel="1" x14ac:dyDescent="0.25">
      <c r="A78" s="136">
        <v>31</v>
      </c>
      <c r="B78" s="114" t="s">
        <v>2664</v>
      </c>
      <c r="C78" s="116" t="s">
        <v>31</v>
      </c>
      <c r="D78" s="113" t="s">
        <v>2700</v>
      </c>
      <c r="E78" s="137">
        <v>43085</v>
      </c>
      <c r="F78" s="137">
        <v>43312</v>
      </c>
      <c r="G78" s="152">
        <f t="shared" si="3"/>
        <v>7.5666666666666664</v>
      </c>
      <c r="H78" s="114" t="s">
        <v>2740</v>
      </c>
      <c r="I78" s="113" t="s">
        <v>1070</v>
      </c>
      <c r="J78" s="113" t="s">
        <v>1073</v>
      </c>
      <c r="K78" s="115">
        <v>187071928</v>
      </c>
      <c r="L78" s="116" t="s">
        <v>1148</v>
      </c>
      <c r="M78" s="110">
        <v>1</v>
      </c>
      <c r="N78" s="116" t="s">
        <v>27</v>
      </c>
      <c r="O78" s="116" t="s">
        <v>1148</v>
      </c>
      <c r="P78" s="79"/>
    </row>
    <row r="79" spans="1:16" s="7" customFormat="1" ht="24.75" customHeight="1" outlineLevel="1" x14ac:dyDescent="0.25">
      <c r="A79" s="136">
        <v>32</v>
      </c>
      <c r="B79" s="114" t="s">
        <v>2664</v>
      </c>
      <c r="C79" s="116" t="s">
        <v>31</v>
      </c>
      <c r="D79" s="113" t="s">
        <v>2701</v>
      </c>
      <c r="E79" s="137">
        <v>43085</v>
      </c>
      <c r="F79" s="137">
        <v>43312</v>
      </c>
      <c r="G79" s="152">
        <f t="shared" si="3"/>
        <v>7.5666666666666664</v>
      </c>
      <c r="H79" s="114" t="s">
        <v>2739</v>
      </c>
      <c r="I79" s="113" t="s">
        <v>1070</v>
      </c>
      <c r="J79" s="113" t="s">
        <v>1073</v>
      </c>
      <c r="K79" s="115">
        <v>307377857</v>
      </c>
      <c r="L79" s="116" t="s">
        <v>1148</v>
      </c>
      <c r="M79" s="110">
        <v>1</v>
      </c>
      <c r="N79" s="116" t="s">
        <v>27</v>
      </c>
      <c r="O79" s="116" t="s">
        <v>1148</v>
      </c>
      <c r="P79" s="79"/>
    </row>
    <row r="80" spans="1:16" s="7" customFormat="1" ht="24.75" customHeight="1" outlineLevel="1" x14ac:dyDescent="0.25">
      <c r="A80" s="136">
        <v>33</v>
      </c>
      <c r="B80" s="114" t="s">
        <v>2676</v>
      </c>
      <c r="C80" s="116" t="s">
        <v>31</v>
      </c>
      <c r="D80" s="113" t="s">
        <v>2702</v>
      </c>
      <c r="E80" s="137">
        <v>43085</v>
      </c>
      <c r="F80" s="137">
        <v>43312</v>
      </c>
      <c r="G80" s="152">
        <f t="shared" si="3"/>
        <v>7.5666666666666664</v>
      </c>
      <c r="H80" s="114" t="s">
        <v>2741</v>
      </c>
      <c r="I80" s="113" t="s">
        <v>1070</v>
      </c>
      <c r="J80" s="113" t="s">
        <v>1070</v>
      </c>
      <c r="K80" s="115">
        <v>1150735471</v>
      </c>
      <c r="L80" s="116" t="s">
        <v>1148</v>
      </c>
      <c r="M80" s="110">
        <v>1</v>
      </c>
      <c r="N80" s="116" t="s">
        <v>27</v>
      </c>
      <c r="O80" s="116" t="s">
        <v>1148</v>
      </c>
      <c r="P80" s="79"/>
    </row>
    <row r="81" spans="1:16" s="7" customFormat="1" ht="24.75" customHeight="1" outlineLevel="1" x14ac:dyDescent="0.25">
      <c r="A81" s="136">
        <v>34</v>
      </c>
      <c r="B81" s="114" t="s">
        <v>2664</v>
      </c>
      <c r="C81" s="116" t="s">
        <v>31</v>
      </c>
      <c r="D81" s="113" t="s">
        <v>2703</v>
      </c>
      <c r="E81" s="137">
        <v>43081</v>
      </c>
      <c r="F81" s="137">
        <v>43312</v>
      </c>
      <c r="G81" s="152">
        <f t="shared" si="3"/>
        <v>7.7</v>
      </c>
      <c r="H81" s="114" t="s">
        <v>2742</v>
      </c>
      <c r="I81" s="113" t="s">
        <v>1070</v>
      </c>
      <c r="J81" s="113" t="s">
        <v>1077</v>
      </c>
      <c r="K81" s="115">
        <v>620028414</v>
      </c>
      <c r="L81" s="116" t="s">
        <v>1148</v>
      </c>
      <c r="M81" s="110">
        <v>1</v>
      </c>
      <c r="N81" s="116" t="s">
        <v>27</v>
      </c>
      <c r="O81" s="116" t="s">
        <v>1148</v>
      </c>
      <c r="P81" s="79"/>
    </row>
    <row r="82" spans="1:16" s="7" customFormat="1" ht="24.75" customHeight="1" outlineLevel="1" x14ac:dyDescent="0.25">
      <c r="A82" s="136">
        <v>35</v>
      </c>
      <c r="B82" s="114" t="s">
        <v>2664</v>
      </c>
      <c r="C82" s="116" t="s">
        <v>31</v>
      </c>
      <c r="D82" s="113" t="s">
        <v>2704</v>
      </c>
      <c r="E82" s="137">
        <v>43080</v>
      </c>
      <c r="F82" s="137">
        <v>43312</v>
      </c>
      <c r="G82" s="152">
        <f t="shared" si="3"/>
        <v>7.7333333333333334</v>
      </c>
      <c r="H82" s="114" t="s">
        <v>2741</v>
      </c>
      <c r="I82" s="113" t="s">
        <v>1070</v>
      </c>
      <c r="J82" s="113" t="s">
        <v>1077</v>
      </c>
      <c r="K82" s="115">
        <v>557466286</v>
      </c>
      <c r="L82" s="116" t="s">
        <v>1148</v>
      </c>
      <c r="M82" s="110">
        <v>1</v>
      </c>
      <c r="N82" s="116" t="s">
        <v>27</v>
      </c>
      <c r="O82" s="116" t="s">
        <v>1148</v>
      </c>
      <c r="P82" s="79"/>
    </row>
    <row r="83" spans="1:16" s="7" customFormat="1" ht="24.75" customHeight="1" outlineLevel="1" x14ac:dyDescent="0.25">
      <c r="A83" s="136">
        <v>36</v>
      </c>
      <c r="B83" s="114" t="s">
        <v>2664</v>
      </c>
      <c r="C83" s="116" t="s">
        <v>31</v>
      </c>
      <c r="D83" s="113" t="s">
        <v>2705</v>
      </c>
      <c r="E83" s="137">
        <v>43311</v>
      </c>
      <c r="F83" s="137">
        <v>43449</v>
      </c>
      <c r="G83" s="152">
        <f t="shared" si="3"/>
        <v>4.5999999999999996</v>
      </c>
      <c r="H83" s="114" t="s">
        <v>2743</v>
      </c>
      <c r="I83" s="113" t="s">
        <v>1070</v>
      </c>
      <c r="J83" s="113" t="s">
        <v>1070</v>
      </c>
      <c r="K83" s="115">
        <v>109527680</v>
      </c>
      <c r="L83" s="116" t="s">
        <v>1148</v>
      </c>
      <c r="M83" s="110">
        <v>1</v>
      </c>
      <c r="N83" s="116" t="s">
        <v>27</v>
      </c>
      <c r="O83" s="116" t="s">
        <v>1148</v>
      </c>
      <c r="P83" s="79"/>
    </row>
    <row r="84" spans="1:16" s="7" customFormat="1" ht="24.75" customHeight="1" outlineLevel="1" x14ac:dyDescent="0.25">
      <c r="A84" s="136">
        <v>37</v>
      </c>
      <c r="B84" s="114" t="s">
        <v>2676</v>
      </c>
      <c r="C84" s="116" t="s">
        <v>31</v>
      </c>
      <c r="D84" s="113" t="s">
        <v>2706</v>
      </c>
      <c r="E84" s="137">
        <v>43311</v>
      </c>
      <c r="F84" s="137">
        <v>43449</v>
      </c>
      <c r="G84" s="152">
        <f t="shared" si="3"/>
        <v>4.5999999999999996</v>
      </c>
      <c r="H84" s="114" t="s">
        <v>2744</v>
      </c>
      <c r="I84" s="113" t="s">
        <v>1070</v>
      </c>
      <c r="J84" s="113" t="s">
        <v>1073</v>
      </c>
      <c r="K84" s="115">
        <v>29977464</v>
      </c>
      <c r="L84" s="116" t="s">
        <v>1148</v>
      </c>
      <c r="M84" s="110">
        <v>1</v>
      </c>
      <c r="N84" s="116" t="s">
        <v>27</v>
      </c>
      <c r="O84" s="116" t="s">
        <v>1148</v>
      </c>
      <c r="P84" s="79"/>
    </row>
    <row r="85" spans="1:16" s="7" customFormat="1" ht="24.75" customHeight="1" outlineLevel="1" x14ac:dyDescent="0.25">
      <c r="A85" s="136">
        <v>38</v>
      </c>
      <c r="B85" s="114" t="s">
        <v>2664</v>
      </c>
      <c r="C85" s="116" t="s">
        <v>31</v>
      </c>
      <c r="D85" s="113" t="s">
        <v>2707</v>
      </c>
      <c r="E85" s="137">
        <v>43313</v>
      </c>
      <c r="F85" s="137">
        <v>43434</v>
      </c>
      <c r="G85" s="152">
        <f t="shared" si="3"/>
        <v>4.0333333333333332</v>
      </c>
      <c r="H85" s="114" t="s">
        <v>2745</v>
      </c>
      <c r="I85" s="113" t="s">
        <v>1070</v>
      </c>
      <c r="J85" s="113" t="s">
        <v>1070</v>
      </c>
      <c r="K85" s="115">
        <v>246168240</v>
      </c>
      <c r="L85" s="116" t="s">
        <v>1148</v>
      </c>
      <c r="M85" s="110">
        <v>1</v>
      </c>
      <c r="N85" s="116" t="s">
        <v>27</v>
      </c>
      <c r="O85" s="116" t="s">
        <v>1148</v>
      </c>
      <c r="P85" s="79"/>
    </row>
    <row r="86" spans="1:16" s="7" customFormat="1" ht="24.75" customHeight="1" outlineLevel="1" x14ac:dyDescent="0.25">
      <c r="A86" s="136">
        <v>39</v>
      </c>
      <c r="B86" s="114" t="s">
        <v>2664</v>
      </c>
      <c r="C86" s="116" t="s">
        <v>31</v>
      </c>
      <c r="D86" s="113" t="s">
        <v>2708</v>
      </c>
      <c r="E86" s="137">
        <v>43403</v>
      </c>
      <c r="F86" s="137">
        <v>43434</v>
      </c>
      <c r="G86" s="152">
        <f t="shared" si="3"/>
        <v>1.0333333333333334</v>
      </c>
      <c r="H86" s="114" t="s">
        <v>2746</v>
      </c>
      <c r="I86" s="113" t="s">
        <v>1070</v>
      </c>
      <c r="J86" s="113" t="s">
        <v>1073</v>
      </c>
      <c r="K86" s="115">
        <v>33384447</v>
      </c>
      <c r="L86" s="116" t="s">
        <v>1148</v>
      </c>
      <c r="M86" s="110">
        <v>1</v>
      </c>
      <c r="N86" s="116" t="s">
        <v>27</v>
      </c>
      <c r="O86" s="116" t="s">
        <v>1148</v>
      </c>
      <c r="P86" s="79"/>
    </row>
    <row r="87" spans="1:16" s="7" customFormat="1" ht="24.75" customHeight="1" outlineLevel="1" x14ac:dyDescent="0.25">
      <c r="A87" s="136">
        <v>40</v>
      </c>
      <c r="B87" s="114" t="s">
        <v>2664</v>
      </c>
      <c r="C87" s="116" t="s">
        <v>31</v>
      </c>
      <c r="D87" s="113" t="s">
        <v>2709</v>
      </c>
      <c r="E87" s="137">
        <v>43403</v>
      </c>
      <c r="F87" s="137">
        <v>43434</v>
      </c>
      <c r="G87" s="152">
        <f t="shared" si="3"/>
        <v>1.0333333333333334</v>
      </c>
      <c r="H87" s="114" t="s">
        <v>2747</v>
      </c>
      <c r="I87" s="113" t="s">
        <v>1070</v>
      </c>
      <c r="J87" s="113" t="s">
        <v>1070</v>
      </c>
      <c r="K87" s="115">
        <v>66768894</v>
      </c>
      <c r="L87" s="116" t="s">
        <v>1148</v>
      </c>
      <c r="M87" s="110">
        <v>1</v>
      </c>
      <c r="N87" s="116" t="s">
        <v>27</v>
      </c>
      <c r="O87" s="116" t="s">
        <v>1148</v>
      </c>
      <c r="P87" s="79"/>
    </row>
    <row r="88" spans="1:16" s="7" customFormat="1" ht="24.75" customHeight="1" outlineLevel="1" x14ac:dyDescent="0.25">
      <c r="A88" s="136">
        <v>41</v>
      </c>
      <c r="B88" s="114" t="s">
        <v>2664</v>
      </c>
      <c r="C88" s="116" t="s">
        <v>31</v>
      </c>
      <c r="D88" s="113" t="s">
        <v>2710</v>
      </c>
      <c r="E88" s="137">
        <v>43405</v>
      </c>
      <c r="F88" s="137">
        <v>43434</v>
      </c>
      <c r="G88" s="152">
        <f t="shared" si="3"/>
        <v>0.96666666666666667</v>
      </c>
      <c r="H88" s="114" t="s">
        <v>2747</v>
      </c>
      <c r="I88" s="113" t="s">
        <v>1070</v>
      </c>
      <c r="J88" s="113" t="s">
        <v>1077</v>
      </c>
      <c r="K88" s="115">
        <v>66768894</v>
      </c>
      <c r="L88" s="116" t="s">
        <v>1148</v>
      </c>
      <c r="M88" s="110">
        <v>1</v>
      </c>
      <c r="N88" s="116" t="s">
        <v>27</v>
      </c>
      <c r="O88" s="116" t="s">
        <v>1148</v>
      </c>
      <c r="P88" s="79"/>
    </row>
    <row r="89" spans="1:16" s="7" customFormat="1" ht="24.75" customHeight="1" outlineLevel="1" x14ac:dyDescent="0.25">
      <c r="A89" s="136">
        <v>42</v>
      </c>
      <c r="B89" s="114" t="s">
        <v>2664</v>
      </c>
      <c r="C89" s="116" t="s">
        <v>31</v>
      </c>
      <c r="D89" s="113" t="s">
        <v>2711</v>
      </c>
      <c r="E89" s="137">
        <v>43405</v>
      </c>
      <c r="F89" s="137">
        <v>43434</v>
      </c>
      <c r="G89" s="152">
        <f t="shared" si="3"/>
        <v>0.96666666666666667</v>
      </c>
      <c r="H89" s="114" t="s">
        <v>2748</v>
      </c>
      <c r="I89" s="113" t="s">
        <v>1070</v>
      </c>
      <c r="J89" s="113" t="s">
        <v>1077</v>
      </c>
      <c r="K89" s="115">
        <v>64144561</v>
      </c>
      <c r="L89" s="116" t="s">
        <v>1148</v>
      </c>
      <c r="M89" s="110">
        <v>1</v>
      </c>
      <c r="N89" s="116" t="s">
        <v>27</v>
      </c>
      <c r="O89" s="116" t="s">
        <v>1148</v>
      </c>
      <c r="P89" s="79"/>
    </row>
    <row r="90" spans="1:16" s="7" customFormat="1" ht="24.75" customHeight="1" outlineLevel="1" x14ac:dyDescent="0.25">
      <c r="A90" s="136">
        <v>43</v>
      </c>
      <c r="B90" s="114" t="s">
        <v>2664</v>
      </c>
      <c r="C90" s="116" t="s">
        <v>31</v>
      </c>
      <c r="D90" s="113" t="s">
        <v>2712</v>
      </c>
      <c r="E90" s="137">
        <v>43405</v>
      </c>
      <c r="F90" s="137">
        <v>43434</v>
      </c>
      <c r="G90" s="152">
        <f t="shared" si="3"/>
        <v>0.96666666666666667</v>
      </c>
      <c r="H90" s="114" t="s">
        <v>2749</v>
      </c>
      <c r="I90" s="113" t="s">
        <v>1070</v>
      </c>
      <c r="J90" s="113" t="s">
        <v>1073</v>
      </c>
      <c r="K90" s="115">
        <v>21598857</v>
      </c>
      <c r="L90" s="116" t="s">
        <v>1148</v>
      </c>
      <c r="M90" s="110">
        <v>1</v>
      </c>
      <c r="N90" s="116" t="s">
        <v>27</v>
      </c>
      <c r="O90" s="116" t="s">
        <v>1148</v>
      </c>
      <c r="P90" s="79"/>
    </row>
    <row r="91" spans="1:16" s="7" customFormat="1" ht="24.75" customHeight="1" outlineLevel="1" x14ac:dyDescent="0.25">
      <c r="A91" s="135">
        <v>44</v>
      </c>
      <c r="B91" s="114" t="s">
        <v>2664</v>
      </c>
      <c r="C91" s="116" t="s">
        <v>31</v>
      </c>
      <c r="D91" s="113" t="s">
        <v>2713</v>
      </c>
      <c r="E91" s="137">
        <v>43403</v>
      </c>
      <c r="F91" s="137">
        <v>43434</v>
      </c>
      <c r="G91" s="152">
        <f t="shared" si="3"/>
        <v>1.0333333333333334</v>
      </c>
      <c r="H91" s="114" t="s">
        <v>2749</v>
      </c>
      <c r="I91" s="113" t="s">
        <v>1070</v>
      </c>
      <c r="J91" s="113" t="s">
        <v>1070</v>
      </c>
      <c r="K91" s="115">
        <v>132678693</v>
      </c>
      <c r="L91" s="116" t="s">
        <v>1148</v>
      </c>
      <c r="M91" s="110">
        <v>1</v>
      </c>
      <c r="N91" s="116" t="s">
        <v>27</v>
      </c>
      <c r="O91" s="116" t="s">
        <v>1148</v>
      </c>
      <c r="P91" s="79"/>
    </row>
    <row r="92" spans="1:16" s="7" customFormat="1" ht="24.75" customHeight="1" outlineLevel="1" x14ac:dyDescent="0.25">
      <c r="A92" s="135">
        <v>45</v>
      </c>
      <c r="B92" s="114" t="s">
        <v>2664</v>
      </c>
      <c r="C92" s="116" t="s">
        <v>31</v>
      </c>
      <c r="D92" s="113" t="s">
        <v>2714</v>
      </c>
      <c r="E92" s="137">
        <v>43450</v>
      </c>
      <c r="F92" s="137">
        <v>43799</v>
      </c>
      <c r="G92" s="152">
        <f t="shared" si="3"/>
        <v>11.633333333333333</v>
      </c>
      <c r="H92" s="114" t="s">
        <v>2750</v>
      </c>
      <c r="I92" s="113" t="s">
        <v>1070</v>
      </c>
      <c r="J92" s="113" t="s">
        <v>1073</v>
      </c>
      <c r="K92" s="115">
        <v>68392243</v>
      </c>
      <c r="L92" s="116" t="s">
        <v>1148</v>
      </c>
      <c r="M92" s="110">
        <v>1</v>
      </c>
      <c r="N92" s="116" t="s">
        <v>27</v>
      </c>
      <c r="O92" s="116" t="s">
        <v>1148</v>
      </c>
      <c r="P92" s="79"/>
    </row>
    <row r="93" spans="1:16" s="7" customFormat="1" ht="24.75" customHeight="1" outlineLevel="1" x14ac:dyDescent="0.25">
      <c r="A93" s="135">
        <v>46</v>
      </c>
      <c r="B93" s="114" t="s">
        <v>2664</v>
      </c>
      <c r="C93" s="116" t="s">
        <v>31</v>
      </c>
      <c r="D93" s="113" t="s">
        <v>2692</v>
      </c>
      <c r="E93" s="137">
        <v>43486</v>
      </c>
      <c r="F93" s="137">
        <v>43738</v>
      </c>
      <c r="G93" s="152">
        <f t="shared" si="3"/>
        <v>8.4</v>
      </c>
      <c r="H93" s="114" t="s">
        <v>2751</v>
      </c>
      <c r="I93" s="113" t="s">
        <v>1070</v>
      </c>
      <c r="J93" s="113" t="s">
        <v>1070</v>
      </c>
      <c r="K93" s="115">
        <v>1341800526</v>
      </c>
      <c r="L93" s="116" t="s">
        <v>1148</v>
      </c>
      <c r="M93" s="110">
        <v>1</v>
      </c>
      <c r="N93" s="116" t="s">
        <v>27</v>
      </c>
      <c r="O93" s="116" t="s">
        <v>1148</v>
      </c>
      <c r="P93" s="79"/>
    </row>
    <row r="94" spans="1:16" s="7" customFormat="1" ht="24.75" customHeight="1" outlineLevel="1" x14ac:dyDescent="0.25">
      <c r="A94" s="135">
        <v>47</v>
      </c>
      <c r="B94" s="114" t="s">
        <v>2664</v>
      </c>
      <c r="C94" s="116" t="s">
        <v>31</v>
      </c>
      <c r="D94" s="113" t="s">
        <v>2715</v>
      </c>
      <c r="E94" s="137">
        <v>43486</v>
      </c>
      <c r="F94" s="137">
        <v>43738</v>
      </c>
      <c r="G94" s="152">
        <f t="shared" si="3"/>
        <v>8.4</v>
      </c>
      <c r="H94" s="114" t="s">
        <v>2751</v>
      </c>
      <c r="I94" s="113" t="s">
        <v>1070</v>
      </c>
      <c r="J94" s="113" t="s">
        <v>1073</v>
      </c>
      <c r="K94" s="115">
        <v>222617592</v>
      </c>
      <c r="L94" s="116" t="s">
        <v>1148</v>
      </c>
      <c r="M94" s="110">
        <v>1</v>
      </c>
      <c r="N94" s="116" t="s">
        <v>27</v>
      </c>
      <c r="O94" s="116" t="s">
        <v>1148</v>
      </c>
      <c r="P94" s="79"/>
    </row>
    <row r="95" spans="1:16" s="7" customFormat="1" ht="24.75" customHeight="1" outlineLevel="1" x14ac:dyDescent="0.25">
      <c r="A95" s="136">
        <v>48</v>
      </c>
      <c r="B95" s="114" t="s">
        <v>2664</v>
      </c>
      <c r="C95" s="116" t="s">
        <v>31</v>
      </c>
      <c r="D95" s="113" t="s">
        <v>2716</v>
      </c>
      <c r="E95" s="137">
        <v>43483</v>
      </c>
      <c r="F95" s="137">
        <v>43738</v>
      </c>
      <c r="G95" s="152">
        <f t="shared" si="3"/>
        <v>8.5</v>
      </c>
      <c r="H95" s="114" t="s">
        <v>2751</v>
      </c>
      <c r="I95" s="113" t="s">
        <v>1070</v>
      </c>
      <c r="J95" s="113" t="s">
        <v>1077</v>
      </c>
      <c r="K95" s="115">
        <v>660732269</v>
      </c>
      <c r="L95" s="116" t="s">
        <v>1148</v>
      </c>
      <c r="M95" s="110">
        <v>1</v>
      </c>
      <c r="N95" s="116" t="s">
        <v>27</v>
      </c>
      <c r="O95" s="116" t="s">
        <v>1148</v>
      </c>
      <c r="P95" s="79"/>
    </row>
    <row r="96" spans="1:16" s="7" customFormat="1" ht="24.75" customHeight="1" outlineLevel="1" x14ac:dyDescent="0.25">
      <c r="A96" s="136">
        <v>49</v>
      </c>
      <c r="B96" s="114" t="s">
        <v>2664</v>
      </c>
      <c r="C96" s="116" t="s">
        <v>31</v>
      </c>
      <c r="D96" s="113" t="s">
        <v>2717</v>
      </c>
      <c r="E96" s="137">
        <v>43488</v>
      </c>
      <c r="F96" s="137">
        <v>43738</v>
      </c>
      <c r="G96" s="152">
        <f t="shared" si="3"/>
        <v>8.3333333333333339</v>
      </c>
      <c r="H96" s="114" t="s">
        <v>2752</v>
      </c>
      <c r="I96" s="113" t="s">
        <v>1070</v>
      </c>
      <c r="J96" s="113" t="s">
        <v>1070</v>
      </c>
      <c r="K96" s="115">
        <v>660732269</v>
      </c>
      <c r="L96" s="116" t="s">
        <v>1148</v>
      </c>
      <c r="M96" s="110">
        <v>1</v>
      </c>
      <c r="N96" s="116" t="s">
        <v>27</v>
      </c>
      <c r="O96" s="116" t="s">
        <v>1148</v>
      </c>
      <c r="P96" s="79"/>
    </row>
    <row r="97" spans="1:16" s="7" customFormat="1" ht="24.75" customHeight="1" outlineLevel="1" x14ac:dyDescent="0.25">
      <c r="A97" s="136">
        <v>50</v>
      </c>
      <c r="B97" s="114" t="s">
        <v>2664</v>
      </c>
      <c r="C97" s="116" t="s">
        <v>31</v>
      </c>
      <c r="D97" s="113" t="s">
        <v>2705</v>
      </c>
      <c r="E97" s="137">
        <v>43487</v>
      </c>
      <c r="F97" s="137">
        <v>43738</v>
      </c>
      <c r="G97" s="152">
        <f t="shared" si="3"/>
        <v>8.3666666666666671</v>
      </c>
      <c r="H97" s="114" t="s">
        <v>2752</v>
      </c>
      <c r="I97" s="113" t="s">
        <v>1070</v>
      </c>
      <c r="J97" s="113" t="s">
        <v>1077</v>
      </c>
      <c r="K97" s="115">
        <v>771586849</v>
      </c>
      <c r="L97" s="116" t="s">
        <v>1148</v>
      </c>
      <c r="M97" s="110">
        <v>1</v>
      </c>
      <c r="N97" s="116" t="s">
        <v>27</v>
      </c>
      <c r="O97" s="116" t="s">
        <v>1148</v>
      </c>
      <c r="P97" s="79"/>
    </row>
    <row r="98" spans="1:16" s="7" customFormat="1" ht="24.75" customHeight="1" outlineLevel="1" x14ac:dyDescent="0.25">
      <c r="A98" s="136">
        <v>51</v>
      </c>
      <c r="B98" s="114" t="s">
        <v>2664</v>
      </c>
      <c r="C98" s="116" t="s">
        <v>31</v>
      </c>
      <c r="D98" s="113" t="s">
        <v>2706</v>
      </c>
      <c r="E98" s="137">
        <v>43488</v>
      </c>
      <c r="F98" s="137">
        <v>43738</v>
      </c>
      <c r="G98" s="152">
        <f t="shared" si="3"/>
        <v>8.3333333333333339</v>
      </c>
      <c r="H98" s="114" t="s">
        <v>2752</v>
      </c>
      <c r="I98" s="113" t="s">
        <v>1070</v>
      </c>
      <c r="J98" s="113" t="s">
        <v>1073</v>
      </c>
      <c r="K98" s="115">
        <v>394656315</v>
      </c>
      <c r="L98" s="116" t="s">
        <v>1148</v>
      </c>
      <c r="M98" s="110">
        <v>1</v>
      </c>
      <c r="N98" s="116" t="s">
        <v>27</v>
      </c>
      <c r="O98" s="116" t="s">
        <v>1148</v>
      </c>
      <c r="P98" s="79"/>
    </row>
    <row r="99" spans="1:16" s="7" customFormat="1" ht="24.75" customHeight="1" outlineLevel="1" x14ac:dyDescent="0.25">
      <c r="A99" s="136">
        <v>52</v>
      </c>
      <c r="B99" s="114" t="s">
        <v>2664</v>
      </c>
      <c r="C99" s="116" t="s">
        <v>31</v>
      </c>
      <c r="D99" s="113" t="s">
        <v>2718</v>
      </c>
      <c r="E99" s="137">
        <v>43450</v>
      </c>
      <c r="F99" s="137">
        <v>43921</v>
      </c>
      <c r="G99" s="152">
        <f t="shared" si="3"/>
        <v>15.7</v>
      </c>
      <c r="H99" s="114" t="s">
        <v>2753</v>
      </c>
      <c r="I99" s="113" t="s">
        <v>1070</v>
      </c>
      <c r="J99" s="113" t="s">
        <v>1070</v>
      </c>
      <c r="K99" s="115">
        <v>255468708</v>
      </c>
      <c r="L99" s="116" t="s">
        <v>1148</v>
      </c>
      <c r="M99" s="110">
        <v>1</v>
      </c>
      <c r="N99" s="116" t="s">
        <v>2634</v>
      </c>
      <c r="O99" s="116" t="s">
        <v>1148</v>
      </c>
      <c r="P99" s="79"/>
    </row>
    <row r="100" spans="1:16" s="7" customFormat="1" ht="24.75" customHeight="1" outlineLevel="1" x14ac:dyDescent="0.25">
      <c r="A100" s="136">
        <v>53</v>
      </c>
      <c r="B100" s="114" t="s">
        <v>2664</v>
      </c>
      <c r="C100" s="116" t="s">
        <v>31</v>
      </c>
      <c r="D100" s="113" t="s">
        <v>2719</v>
      </c>
      <c r="E100" s="137">
        <v>43922</v>
      </c>
      <c r="F100" s="137">
        <v>44165</v>
      </c>
      <c r="G100" s="152">
        <f t="shared" si="3"/>
        <v>8.1</v>
      </c>
      <c r="H100" s="114" t="s">
        <v>2754</v>
      </c>
      <c r="I100" s="113" t="s">
        <v>1070</v>
      </c>
      <c r="J100" s="113" t="s">
        <v>1070</v>
      </c>
      <c r="K100" s="115">
        <v>199130560</v>
      </c>
      <c r="L100" s="116" t="s">
        <v>1148</v>
      </c>
      <c r="M100" s="110">
        <v>1</v>
      </c>
      <c r="N100" s="116" t="s">
        <v>2634</v>
      </c>
      <c r="O100" s="116" t="s">
        <v>1148</v>
      </c>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2655</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69">
        <v>81000632020</v>
      </c>
      <c r="E114" s="170">
        <v>43878</v>
      </c>
      <c r="F114" s="170">
        <v>44165</v>
      </c>
      <c r="G114" s="152">
        <f>IF(AND(E114&lt;&gt;"",F114&lt;&gt;""),((F114-E114)/30),"")</f>
        <v>9.5666666666666664</v>
      </c>
      <c r="H114" s="171" t="s">
        <v>2755</v>
      </c>
      <c r="I114" s="113" t="s">
        <v>1070</v>
      </c>
      <c r="J114" s="113" t="s">
        <v>1070</v>
      </c>
      <c r="K114" s="172">
        <v>713834472</v>
      </c>
      <c r="L114" s="100">
        <f>+IF(AND(K114&gt;0,O114="Ejecución"),(K114/877802)*Tabla28[[#This Row],[% participación]],IF(AND(K114&gt;0,O114&lt;&gt;"Ejecución"),"-",""))</f>
        <v>813.20670492890201</v>
      </c>
      <c r="M114" s="116" t="s">
        <v>1148</v>
      </c>
      <c r="N114" s="165">
        <v>1</v>
      </c>
      <c r="O114" s="154" t="s">
        <v>1150</v>
      </c>
      <c r="P114" s="78"/>
    </row>
    <row r="115" spans="1:16" s="6" customFormat="1" ht="24.75" customHeight="1" x14ac:dyDescent="0.25">
      <c r="A115" s="135">
        <v>2</v>
      </c>
      <c r="B115" s="153" t="s">
        <v>2664</v>
      </c>
      <c r="C115" s="155" t="s">
        <v>31</v>
      </c>
      <c r="D115" s="169">
        <v>81000642020</v>
      </c>
      <c r="E115" s="170">
        <v>43878</v>
      </c>
      <c r="F115" s="170">
        <v>44165</v>
      </c>
      <c r="G115" s="152">
        <f t="shared" ref="G115:G116" si="4">IF(AND(E115&lt;&gt;"",F115&lt;&gt;""),((F115-E115)/30),"")</f>
        <v>9.5666666666666664</v>
      </c>
      <c r="H115" s="171" t="s">
        <v>2756</v>
      </c>
      <c r="I115" s="113" t="s">
        <v>1070</v>
      </c>
      <c r="J115" s="113" t="s">
        <v>1070</v>
      </c>
      <c r="K115" s="172">
        <v>2214258533</v>
      </c>
      <c r="L115" s="100">
        <f>+IF(AND(K115&gt;0,O115="Ejecución"),(K115/877802)*Tabla28[[#This Row],[% participación]],IF(AND(K115&gt;0,O115&lt;&gt;"Ejecución"),"-",""))</f>
        <v>2522.5034039567008</v>
      </c>
      <c r="M115" s="65" t="s">
        <v>1148</v>
      </c>
      <c r="N115" s="165">
        <v>1</v>
      </c>
      <c r="O115" s="154" t="s">
        <v>1150</v>
      </c>
      <c r="P115" s="78"/>
    </row>
    <row r="116" spans="1:16" s="6" customFormat="1" ht="24.75" customHeight="1" x14ac:dyDescent="0.25">
      <c r="A116" s="135">
        <v>3</v>
      </c>
      <c r="B116" s="153" t="s">
        <v>2664</v>
      </c>
      <c r="C116" s="155" t="s">
        <v>31</v>
      </c>
      <c r="D116" s="169">
        <v>81000872020</v>
      </c>
      <c r="E116" s="170">
        <v>43880</v>
      </c>
      <c r="F116" s="170">
        <v>44165</v>
      </c>
      <c r="G116" s="152">
        <f t="shared" si="4"/>
        <v>9.5</v>
      </c>
      <c r="H116" s="171" t="s">
        <v>2755</v>
      </c>
      <c r="I116" s="113" t="s">
        <v>1070</v>
      </c>
      <c r="J116" s="113" t="s">
        <v>1077</v>
      </c>
      <c r="K116" s="172">
        <v>1515708529</v>
      </c>
      <c r="L116" s="100">
        <f>+IF(AND(K116&gt;0,O116="Ejecución"),(K116/877802)*Tabla28[[#This Row],[% participación]],IF(AND(K116&gt;0,O116&lt;&gt;"Ejecución"),"-",""))</f>
        <v>1726.708903602407</v>
      </c>
      <c r="M116" s="65" t="s">
        <v>1148</v>
      </c>
      <c r="N116" s="165">
        <v>1</v>
      </c>
      <c r="O116" s="154" t="s">
        <v>1150</v>
      </c>
      <c r="P116" s="78"/>
    </row>
    <row r="117" spans="1:16" s="6" customFormat="1" ht="24.75" customHeight="1" outlineLevel="1" x14ac:dyDescent="0.25">
      <c r="A117" s="135">
        <v>4</v>
      </c>
      <c r="B117" s="153" t="s">
        <v>2664</v>
      </c>
      <c r="C117" s="155" t="s">
        <v>31</v>
      </c>
      <c r="D117" s="169">
        <v>811372020</v>
      </c>
      <c r="E117" s="170">
        <v>44166</v>
      </c>
      <c r="F117" s="170">
        <v>44773</v>
      </c>
      <c r="G117" s="152">
        <f t="shared" ref="G117:G159" si="5">IF(AND(E117&lt;&gt;"",F117&lt;&gt;""),((F117-E117)/30),"")</f>
        <v>20.233333333333334</v>
      </c>
      <c r="H117" s="171" t="s">
        <v>2757</v>
      </c>
      <c r="I117" s="113" t="s">
        <v>1070</v>
      </c>
      <c r="J117" s="113" t="s">
        <v>1070</v>
      </c>
      <c r="K117" s="172">
        <v>533774500</v>
      </c>
      <c r="L117" s="100">
        <f>+IF(AND(K117&gt;0,O117="Ejecución"),(K117/877802)*Tabla28[[#This Row],[% participación]],IF(AND(K117&gt;0,O117&lt;&gt;"Ejecución"),"-",""))</f>
        <v>608.08075169571271</v>
      </c>
      <c r="M117" s="65" t="s">
        <v>1148</v>
      </c>
      <c r="N117" s="165">
        <v>1</v>
      </c>
      <c r="O117" s="154" t="s">
        <v>1150</v>
      </c>
      <c r="P117" s="78"/>
    </row>
    <row r="118" spans="1:16" s="7" customFormat="1" ht="24.75" customHeight="1" outlineLevel="1" x14ac:dyDescent="0.25">
      <c r="A118" s="136">
        <v>5</v>
      </c>
      <c r="B118" s="153" t="s">
        <v>2664</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2664</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2664</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2664</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2664</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2664</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2664</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2664</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2664</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2664</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2664</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2664</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2664</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2664</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2664</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2664</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2664</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2664</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2664</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2664</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2664</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2664</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2664</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2664</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2664</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2664</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2664</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2664</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2664</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2664</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2664</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2664</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2664</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2664</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2664</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2664</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2664</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2664</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2664</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2664</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2664</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2664</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2659</v>
      </c>
      <c r="B163" s="236"/>
      <c r="C163" s="236"/>
      <c r="D163" s="236"/>
      <c r="E163" s="237"/>
      <c r="F163" s="238" t="s">
        <v>2660</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2657</v>
      </c>
      <c r="C168" s="219"/>
      <c r="D168" s="219"/>
      <c r="E168" s="8"/>
      <c r="F168" s="5"/>
      <c r="H168" s="81" t="s">
        <v>2656</v>
      </c>
      <c r="I168" s="242"/>
      <c r="J168" s="243"/>
      <c r="K168" s="243"/>
      <c r="L168" s="243"/>
      <c r="M168" s="243"/>
      <c r="N168" s="243"/>
      <c r="O168" s="24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2667</v>
      </c>
      <c r="B172" s="177"/>
      <c r="C172" s="177"/>
      <c r="D172" s="177"/>
      <c r="E172" s="177"/>
      <c r="F172" s="177"/>
      <c r="G172" s="177"/>
      <c r="H172" s="177"/>
      <c r="I172" s="177"/>
      <c r="J172" s="177"/>
      <c r="K172" s="177"/>
      <c r="L172" s="177"/>
      <c r="M172" s="177"/>
      <c r="N172" s="177"/>
      <c r="O172" s="178"/>
      <c r="P172" s="76"/>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2668</v>
      </c>
      <c r="C176" s="207"/>
      <c r="D176" s="207"/>
      <c r="E176" s="207"/>
      <c r="F176" s="207"/>
      <c r="G176" s="207"/>
      <c r="H176" s="20"/>
      <c r="I176" s="214" t="s">
        <v>2674</v>
      </c>
      <c r="J176" s="215"/>
      <c r="K176" s="215"/>
      <c r="L176" s="215"/>
      <c r="M176" s="215"/>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2671</v>
      </c>
      <c r="O177" s="8"/>
      <c r="Q177" s="19"/>
      <c r="R177" s="19"/>
      <c r="S177" s="19"/>
      <c r="T177" s="19"/>
      <c r="U177" s="19"/>
      <c r="V177" s="19"/>
      <c r="W177" s="19"/>
      <c r="X177" s="19"/>
      <c r="Y177" s="19"/>
      <c r="Z177" s="19"/>
      <c r="AA177" s="19"/>
      <c r="AB177" s="19"/>
    </row>
    <row r="178" spans="1:28" ht="23.25" x14ac:dyDescent="0.25">
      <c r="A178" s="9"/>
      <c r="B178" s="211"/>
      <c r="C178" s="212"/>
      <c r="D178" s="213"/>
      <c r="E178" s="159"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6"/>
      <c r="Z178" s="157" t="str">
        <f>IF(Y178&gt;0,SUM(E180+Y178),"")</f>
        <v/>
      </c>
      <c r="AA178" s="19"/>
      <c r="AB178" s="19"/>
    </row>
    <row r="179" spans="1:28" ht="23.25" x14ac:dyDescent="0.25">
      <c r="A179" s="9"/>
      <c r="B179" s="217" t="s">
        <v>2668</v>
      </c>
      <c r="C179" s="217"/>
      <c r="D179" s="217"/>
      <c r="E179" s="163">
        <v>0.02</v>
      </c>
      <c r="F179" s="162">
        <v>1E-4</v>
      </c>
      <c r="G179" s="157">
        <f>IF(F179&gt;0,SUM(E179+F179),"")</f>
        <v>2.01E-2</v>
      </c>
      <c r="H179" s="5"/>
      <c r="I179" s="217" t="s">
        <v>2670</v>
      </c>
      <c r="J179" s="217"/>
      <c r="K179" s="217"/>
      <c r="L179" s="217"/>
      <c r="M179" s="164"/>
      <c r="O179" s="8"/>
      <c r="Q179" s="19"/>
      <c r="R179" s="151" t="str">
        <f>IF(M179&gt;0,SUM(L179+M179),"")</f>
        <v/>
      </c>
      <c r="T179" s="19"/>
      <c r="U179" s="173" t="s">
        <v>1166</v>
      </c>
      <c r="V179" s="173"/>
      <c r="W179" s="173"/>
      <c r="X179" s="24">
        <v>0.02</v>
      </c>
      <c r="Y179" s="156"/>
      <c r="Z179" s="157" t="str">
        <f>IF(Y179&gt;0,SUM(E181+Y179),"")</f>
        <v/>
      </c>
      <c r="AA179" s="19"/>
      <c r="AB179" s="19"/>
    </row>
    <row r="180" spans="1:28" ht="23.25" hidden="1" x14ac:dyDescent="0.25">
      <c r="A180" s="9"/>
      <c r="B180" s="197"/>
      <c r="C180" s="197"/>
      <c r="D180" s="197"/>
      <c r="E180" s="161"/>
      <c r="H180" s="5"/>
      <c r="I180" s="197"/>
      <c r="J180" s="197"/>
      <c r="K180" s="197"/>
      <c r="L180" s="197"/>
      <c r="M180" s="5"/>
      <c r="O180" s="8"/>
      <c r="Q180" s="19"/>
      <c r="R180" s="151" t="str">
        <f>IF(S180&gt;0,SUM(L180+S180),"")</f>
        <v/>
      </c>
      <c r="S180" s="156"/>
      <c r="T180" s="19"/>
      <c r="U180" s="173" t="s">
        <v>1167</v>
      </c>
      <c r="V180" s="173"/>
      <c r="W180" s="173"/>
      <c r="X180" s="24">
        <v>0.03</v>
      </c>
      <c r="Y180" s="156"/>
      <c r="Z180" s="157" t="str">
        <f>IF(Y180&gt;0,SUM(E182+Y180),"")</f>
        <v/>
      </c>
      <c r="AA180" s="19"/>
      <c r="AB180" s="19"/>
    </row>
    <row r="181" spans="1:28" ht="23.25" hidden="1" x14ac:dyDescent="0.25">
      <c r="A181" s="9"/>
      <c r="B181" s="197"/>
      <c r="C181" s="197"/>
      <c r="D181" s="197"/>
      <c r="E181" s="161"/>
      <c r="H181" s="5"/>
      <c r="I181" s="197"/>
      <c r="J181" s="197"/>
      <c r="K181" s="197"/>
      <c r="L181" s="197"/>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7"/>
      <c r="C182" s="197"/>
      <c r="D182" s="197"/>
      <c r="E182" s="161"/>
      <c r="H182" s="5"/>
      <c r="I182" s="197"/>
      <c r="J182" s="197"/>
      <c r="K182" s="197"/>
      <c r="L182" s="197"/>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2.01E-2</v>
      </c>
      <c r="D185" s="91" t="s">
        <v>2628</v>
      </c>
      <c r="E185" s="94">
        <f>+(C185*SUM(K20:K35))</f>
        <v>15802185.84</v>
      </c>
      <c r="F185" s="92"/>
      <c r="G185" s="93"/>
      <c r="H185" s="88"/>
      <c r="I185" s="90" t="s">
        <v>2627</v>
      </c>
      <c r="J185" s="158">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2" t="s">
        <v>2636</v>
      </c>
      <c r="C192" s="232"/>
      <c r="E192" s="5" t="s">
        <v>20</v>
      </c>
      <c r="H192" s="26" t="s">
        <v>24</v>
      </c>
      <c r="J192" s="5" t="s">
        <v>2637</v>
      </c>
      <c r="K192" s="5"/>
      <c r="M192" s="5"/>
      <c r="N192" s="5"/>
      <c r="O192" s="8"/>
      <c r="Q192" s="146"/>
      <c r="R192" s="147"/>
      <c r="S192" s="147"/>
      <c r="T192" s="146"/>
    </row>
    <row r="193" spans="1:18" x14ac:dyDescent="0.25">
      <c r="A193" s="9"/>
      <c r="C193" s="117">
        <v>40932</v>
      </c>
      <c r="D193" s="5"/>
      <c r="E193" s="118">
        <v>27</v>
      </c>
      <c r="F193" s="5"/>
      <c r="G193" s="5"/>
      <c r="H193" s="139" t="s">
        <v>2758</v>
      </c>
      <c r="J193" s="5"/>
      <c r="K193" s="119">
        <v>40190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90" t="s">
        <v>2658</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2759</v>
      </c>
      <c r="J211" s="27" t="s">
        <v>2622</v>
      </c>
      <c r="K211" s="140" t="s">
        <v>2761</v>
      </c>
      <c r="L211" s="21"/>
      <c r="M211" s="21"/>
      <c r="N211" s="21"/>
      <c r="O211" s="8"/>
    </row>
    <row r="212" spans="1:15" x14ac:dyDescent="0.25">
      <c r="A212" s="9"/>
      <c r="B212" s="27" t="s">
        <v>2619</v>
      </c>
      <c r="C212" s="139" t="s">
        <v>2758</v>
      </c>
      <c r="D212" s="21"/>
      <c r="G212" s="27" t="s">
        <v>2621</v>
      </c>
      <c r="H212" s="140" t="s">
        <v>2760</v>
      </c>
      <c r="J212" s="27" t="s">
        <v>2623</v>
      </c>
      <c r="K212" s="139" t="s">
        <v>2762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openxmlformats.org/package/2006/metadata/core-properties"/>
    <ds:schemaRef ds:uri="http://schemas.microsoft.com/office/2006/metadata/properties"/>
    <ds:schemaRef ds:uri="http://purl.org/dc/terms/"/>
    <ds:schemaRef ds:uri="http://purl.org/dc/dcmitype/"/>
    <ds:schemaRef ds:uri="http://purl.org/dc/elements/1.1/"/>
    <ds:schemaRef ds:uri="http://www.w3.org/XML/1998/namespace"/>
    <ds:schemaRef ds:uri="http://schemas.microsoft.com/office/2006/documentManagement/types"/>
    <ds:schemaRef ds:uri="http://schemas.microsoft.com/office/infopath/2007/PartnerControl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USUARIO1</cp:lastModifiedBy>
  <cp:lastPrinted>2020-12-29T16:32:56Z</cp:lastPrinted>
  <dcterms:created xsi:type="dcterms:W3CDTF">2020-10-14T21:57:42Z</dcterms:created>
  <dcterms:modified xsi:type="dcterms:W3CDTF">2020-12-29T16:33:48Z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