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Kevin Mosquera _ Crich\7. Tado Familiar\"/>
    </mc:Choice>
  </mc:AlternateContent>
  <xr:revisionPtr revIDLastSave="0" documentId="13_ncr:1_{C3C7A9B1-6912-4114-9B91-13BF29FB628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<sst xmlns="http://schemas.openxmlformats.org/spreadsheetml/2006/main" count="3368" uniqueCount="2702">
  <si>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</si>
  <si>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</si>
  <si>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</si>
  <si>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</si>
  <si>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</si>
  <si>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</si>
  <si>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</si>
  <si>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</si>
  <si>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</si>
  <si>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</si>
  <si>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</si>
  <si>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</si>
  <si>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</si>
  <si>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</si>
  <si>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</si>
  <si>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</si>
  <si>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</si>
  <si>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</si>
  <si>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</si>
  <si>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</si>
  <si>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</si>
  <si>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</si>
  <si>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</si>
  <si>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</si>
  <si>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</si>
  <si>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</si>
  <si>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</si>
  <si>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</si>
  <si>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</si>
  <si>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</si>
  <si>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</si>
  <si>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</si>
  <si>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</si>
  <si>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</si>
  <si>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</si>
  <si>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</si>
  <si>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</si>
  <si>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</si>
  <si>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</si>
  <si>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</si>
  <si>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</si>
  <si>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</si>
  <si>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</si>
  <si>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</si>
  <si>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</si>
  <si>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</si>
  <si>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</si>
  <si>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</si>
  <si>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</si>
  <si>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</si>
  <si>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</si>
  <si>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</si>
  <si>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</si>
  <si>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</si>
  <si>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</si>
  <si>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</si>
  <si>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</si>
  <si>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</si>
  <si>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</si>
  <si>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</si>
  <si>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</si>
  <si>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</si>
  <si>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</si>
  <si>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</si>
  <si>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</si>
  <si>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</si>
  <si>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</si>
  <si>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</si>
  <si>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</si>
  <si>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</si>
  <si>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</si>
  <si>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</si>
  <si>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</si>
  <si>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</si>
  <si>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</si>
  <si>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</si>
  <si>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</si>
  <si>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</si>
  <si>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</si>
  <si>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</si>
  <si>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</si>
  <si>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</si>
  <si>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</si>
  <si>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</si>
  <si>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</si>
  <si>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</si>
  <si>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</si>
  <si>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</si>
  <si>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</si>
  <si>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</si>
  <si>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</si>
  <si>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</si>
  <si>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</si>
  <si>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</si>
  <si>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</si>
  <si>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</si>
  <si>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</si>
  <si>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</si>
  <si>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</si>
  <si>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</si>
  <si>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</si>
  <si>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</si>
  <si>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</si>
  <si>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</si>
  <si>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</si>
  <si>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</si>
  <si>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</si>
  <si>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</si>
  <si>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</si>
  <si>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</si>
  <si>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</si>
  <si>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</si>
  <si>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</si>
  <si>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</si>
  <si>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</si>
  <si>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</si>
  <si>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</si>
  <si>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</si>
  <si>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</si>
  <si>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</si>
  <si>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</si>
  <si>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</si>
  <si>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</si>
  <si>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</si>
  <si>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</si>
  <si>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</si>
  <si>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</si>
  <si>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</si>
  <si>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</si>
  <si>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</si>
  <si>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</si>
  <si>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</si>
  <si>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</si>
  <si>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</si>
  <si>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</si>
  <si>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</si>
  <si>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</si>
  <si>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</si>
  <si>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</si>
  <si>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</si>
  <si>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</si>
  <si>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</si>
  <si>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</si>
  <si>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</si>
  <si>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</si>
  <si>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</si>
  <si>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</si>
  <si>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</si>
  <si>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</si>
  <si>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</si>
  <si>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</si>
  <si>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</si>
  <si>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</si>
  <si>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</si>
  <si>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</si>
  <si>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</si>
  <si>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</si>
  <si>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</si>
  <si>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</si>
  <si>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</si>
  <si>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</si>
  <si>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</si>
  <si>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</si>
  <si>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</si>
  <si>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</si>
  <si>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</si>
  <si>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</si>
  <si>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</si>
  <si>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</si>
  <si>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</si>
  <si>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</si>
  <si>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</si>
  <si>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</si>
  <si>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</si>
  <si>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</si>
  <si>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</si>
  <si>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</si>
  <si>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</si>
  <si>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</si>
  <si>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</si>
  <si>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</si>
  <si>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</si>
  <si>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</si>
  <si>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</si>
  <si>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</si>
  <si>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</si>
  <si>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</si>
  <si>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</si>
  <si>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</si>
  <si>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</si>
  <si>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</si>
  <si>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</si>
  <si>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</si>
  <si>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</si>
  <si>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</si>
  <si>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</si>
  <si>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</si>
  <si>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</si>
  <si>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</si>
  <si>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</si>
  <si>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</si>
  <si>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</si>
  <si>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</si>
  <si>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</si>
  <si>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</si>
  <si>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</si>
  <si>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</si>
  <si>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</si>
  <si>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</si>
  <si>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</si>
  <si>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</si>
  <si>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</si>
  <si>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</si>
  <si>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</si>
  <si>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</si>
  <si>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</si>
  <si>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</si>
  <si>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</si>
  <si>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</si>
  <si>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</si>
  <si>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</si>
  <si>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</si>
  <si>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</si>
  <si>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</si>
  <si>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</si>
  <si>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</si>
  <si>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</si>
  <si>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</si>
  <si>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</si>
  <si>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</si>
  <si>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</si>
  <si>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</si>
  <si>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</si>
  <si>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</si>
  <si>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</si>
  <si>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</si>
  <si>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</si>
  <si>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</si>
  <si>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</si>
  <si>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</si>
  <si>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</si>
  <si>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</si>
  <si>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</si>
  <si>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</si>
  <si>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</si>
  <si>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</si>
  <si>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</si>
  <si>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</si>
  <si>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</si>
  <si>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</si>
  <si>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</si>
  <si>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</si>
  <si>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</si>
  <si>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</si>
  <si>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</si>
  <si>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</si>
  <si>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</si>
  <si>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</si>
  <si>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</si>
  <si>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</si>
  <si>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</si>
  <si>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</si>
  <si>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</si>
  <si>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</si>
  <si>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</si>
  <si>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</si>
  <si>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</si>
  <si>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</si>
  <si>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</si>
  <si>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</si>
  <si>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</si>
  <si>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</si>
  <si>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</si>
  <si>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</si>
  <si>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</si>
  <si>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</si>
  <si>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</si>
  <si>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</si>
  <si>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</si>
  <si>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</si>
  <si>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</si>
  <si>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</si>
  <si>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</si>
  <si>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</si>
  <si>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</si>
  <si>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</si>
  <si>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</si>
  <si>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</si>
  <si>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</si>
  <si>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</si>
  <si>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</si>
  <si>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</si>
  <si>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</si>
  <si>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</si>
  <si>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</si>
  <si>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</si>
  <si>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</si>
  <si>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</si>
  <si>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</si>
  <si>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</si>
  <si>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</si>
  <si>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</si>
  <si>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</si>
  <si>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</si>
  <si>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</si>
  <si>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</si>
  <si>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</si>
  <si>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</si>
  <si>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</si>
  <si>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</si>
  <si>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</si>
  <si>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</si>
  <si>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</si>
  <si>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</si>
  <si>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</si>
  <si>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</si>
  <si>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</si>
  <si>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</si>
  <si>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</si>
  <si>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</si>
  <si>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</si>
  <si>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</si>
  <si>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</si>
  <si>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</si>
  <si>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</si>
  <si>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</si>
  <si>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</si>
  <si>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</si>
  <si>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</si>
  <si>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</si>
  <si>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</si>
  <si>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</si>
  <si>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</si>
  <si>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</si>
  <si>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</si>
  <si>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</si>
  <si>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</si>
  <si>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</si>
  <si>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</si>
  <si>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</si>
  <si>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</si>
  <si>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</si>
  <si>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</si>
  <si>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</si>
  <si>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</si>
  <si>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</si>
  <si>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</si>
  <si>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</si>
  <si>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</si>
  <si>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</si>
  <si>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</si>
  <si>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</si>
  <si>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</si>
  <si>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</si>
  <si>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</si>
  <si>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</si>
  <si>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</si>
  <si>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</si>
  <si>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</si>
  <si>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</si>
  <si>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</si>
  <si>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</si>
  <si>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</si>
  <si>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</si>
  <si>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</si>
  <si>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</si>
  <si>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</si>
  <si>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</si>
  <si>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</si>
  <si>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</si>
  <si>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</si>
  <si>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</si>
  <si>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</si>
  <si>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</si>
  <si>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</si>
  <si>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</si>
  <si>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</si>
  <si>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</si>
  <si>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</si>
  <si>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</si>
  <si>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</si>
  <si>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</si>
  <si>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</si>
  <si>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</si>
  <si>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</si>
  <si>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</si>
  <si>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</si>
  <si>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</si>
  <si>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</si>
  <si>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</si>
  <si>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</si>
  <si>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</si>
  <si>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</si>
  <si>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</si>
  <si>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</si>
  <si>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</si>
  <si>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</si>
  <si>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</si>
  <si>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</si>
  <si>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</si>
  <si>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</si>
  <si>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</si>
  <si>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</si>
  <si>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</si>
  <si>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</si>
  <si>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</si>
  <si>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</si>
  <si>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</si>
  <si>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</si>
  <si>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</si>
  <si>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</si>
  <si>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</si>
  <si>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</si>
  <si>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</si>
  <si>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</si>
  <si>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</si>
  <si>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</si>
  <si>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</si>
  <si>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</si>
  <si>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</si>
  <si>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</si>
  <si>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</si>
  <si>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</si>
  <si>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</si>
  <si>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</si>
  <si>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</si>
  <si>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</si>
  <si>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</si>
  <si>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</si>
  <si>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</si>
  <si>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</si>
  <si>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</si>
  <si>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</si>
  <si>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</si>
  <si>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</si>
  <si>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</si>
  <si>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</si>
  <si>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</si>
  <si>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</si>
  <si>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</si>
  <si>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</si>
  <si>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</si>
  <si>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</si>
  <si>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</si>
  <si>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</si>
  <si>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</si>
  <si>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</si>
  <si>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</si>
  <si>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</si>
  <si>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</si>
  <si>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</si>
  <si>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</si>
  <si>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</si>
  <si>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</si>
  <si>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</si>
  <si>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</si>
  <si>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</si>
  <si>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</si>
  <si>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</si>
  <si>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</si>
  <si>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</si>
  <si>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</si>
  <si>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</si>
  <si>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</si>
  <si>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</si>
  <si>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</si>
  <si>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</si>
  <si>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</si>
  <si>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</si>
  <si>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</si>
  <si>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</si>
  <si>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</si>
  <si>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</si>
  <si>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</si>
  <si>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</si>
  <si>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</si>
  <si>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</si>
  <si>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</si>
  <si>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</si>
  <si>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</si>
  <si>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</si>
  <si>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</si>
  <si>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</si>
  <si>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</si>
  <si>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</si>
  <si>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</si>
  <si>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</si>
  <si>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</si>
  <si>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</si>
  <si>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</si>
  <si>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</si>
  <si>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</si>
  <si>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</si>
  <si>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</si>
  <si>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</si>
  <si>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</si>
  <si>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</si>
  <si>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</si>
  <si>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</si>
  <si>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</si>
  <si>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</si>
  <si>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</si>
  <si>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</si>
  <si>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</si>
  <si>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</si>
  <si>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</si>
  <si>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</si>
  <si>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</si>
  <si>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</si>
  <si>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</si>
  <si>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</si>
  <si>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</si>
  <si>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</si>
  <si>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</si>
  <si>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</si>
  <si>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</si>
  <si>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</si>
  <si>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</si>
  <si>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</si>
  <si>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</si>
  <si>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</si>
  <si>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</si>
  <si>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</si>
  <si>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</si>
  <si>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</si>
  <si>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</si>
  <si>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</si>
  <si>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</si>
  <si>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</si>
  <si>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</si>
  <si>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</si>
  <si>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</si>
  <si>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</si>
  <si>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</si>
  <si>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</si>
  <si>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</si>
  <si>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</si>
  <si>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</si>
  <si>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</si>
  <si>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</si>
  <si>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</si>
  <si>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</si>
  <si>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</si>
  <si>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</si>
  <si>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</si>
  <si>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</si>
  <si>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</si>
  <si>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</si>
  <si>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</si>
  <si>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</si>
  <si>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</si>
  <si>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</si>
  <si>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</si>
  <si>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</si>
  <si>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</si>
  <si>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</si>
  <si>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</si>
  <si>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</si>
  <si>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</si>
  <si>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</si>
  <si>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</si>
  <si>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</si>
  <si>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</si>
  <si>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</si>
  <si>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</si>
  <si>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</si>
  <si>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</si>
  <si>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</si>
  <si>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</si>
  <si>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</si>
  <si>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</si>
  <si>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</si>
  <si>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</si>
  <si>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</si>
  <si>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</si>
  <si>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</si>
  <si>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</si>
  <si>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</si>
  <si>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</si>
  <si>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</si>
  <si>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</si>
  <si>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</si>
  <si>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</si>
  <si>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</si>
  <si>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</si>
  <si>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</si>
  <si>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</si>
  <si>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</si>
  <si>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</si>
  <si>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</si>
  <si>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</si>
  <si>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</si>
  <si>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</si>
  <si>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</si>
  <si>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</si>
  <si>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</si>
  <si>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</si>
  <si>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</si>
  <si>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</si>
  <si>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</si>
  <si>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</si>
  <si>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</si>
  <si>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</si>
  <si>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</si>
  <si>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</si>
  <si>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</si>
  <si>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</si>
  <si>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</si>
  <si>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</si>
  <si>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</si>
  <si>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</si>
  <si>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</si>
  <si>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</si>
  <si>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</si>
  <si>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</si>
  <si>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</si>
  <si>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</si>
  <si>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</si>
  <si>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</si>
  <si>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</si>
  <si>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</si>
  <si>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</si>
  <si>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</si>
  <si>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</si>
  <si>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</si>
  <si>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</si>
  <si>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</si>
  <si>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</si>
  <si>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</si>
  <si>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</si>
  <si>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</si>
  <si>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</si>
  <si>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</si>
  <si>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</si>
  <si>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</si>
  <si>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</si>
  <si>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</si>
  <si>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</si>
  <si>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</si>
  <si>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</si>
  <si>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</si>
  <si>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</si>
  <si>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</si>
  <si>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</si>
  <si>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</si>
  <si>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</si>
  <si>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</si>
  <si>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</si>
  <si>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</si>
  <si>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</si>
  <si>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</si>
  <si>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</si>
  <si>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</si>
  <si>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</si>
  <si>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</si>
  <si>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</si>
  <si>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</si>
  <si>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</si>
  <si>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</si>
  <si>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</si>
  <si>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</si>
  <si>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</si>
  <si>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</si>
  <si>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</si>
  <si>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</si>
  <si>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</si>
  <si>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</si>
  <si>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</si>
  <si>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</si>
  <si>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</si>
  <si>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</si>
  <si>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</si>
  <si>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</si>
  <si>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</si>
  <si>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</si>
  <si>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</si>
  <si>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</si>
  <si>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</si>
  <si>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</si>
  <si>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</si>
  <si>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</si>
  <si>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</si>
  <si>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</si>
  <si>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</si>
  <si>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</si>
  <si>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</si>
  <si>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</si>
  <si>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</si>
  <si>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</si>
  <si>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</si>
  <si>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</si>
  <si>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</si>
  <si>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</si>
  <si>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</si>
  <si>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</si>
  <si>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</si>
  <si>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</si>
  <si>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</si>
  <si>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</si>
  <si>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</si>
  <si>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</si>
  <si>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</si>
  <si>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</si>
  <si>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</si>
  <si>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</si>
  <si>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</si>
  <si>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</si>
  <si>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</si>
  <si>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</si>
  <si>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</si>
  <si>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</si>
  <si>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</si>
  <si>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</si>
  <si>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</si>
  <si>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</si>
  <si>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</si>
  <si>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</si>
  <si>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</si>
  <si>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</si>
  <si>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</si>
  <si>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</si>
  <si>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</si>
  <si>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</si>
  <si>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</si>
  <si>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</si>
  <si>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</si>
  <si>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</si>
  <si>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</si>
  <si>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</si>
  <si>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</si>
  <si>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</si>
  <si>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</si>
  <si>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</si>
  <si>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</si>
  <si>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</si>
  <si>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</si>
  <si>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</si>
  <si>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</si>
  <si>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</si>
  <si>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</si>
  <si>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</si>
  <si>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</si>
  <si>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</si>
  <si>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</si>
  <si>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</si>
  <si>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</si>
  <si>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</si>
  <si>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</si>
  <si>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</si>
  <si>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</si>
  <si>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</si>
  <si>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</si>
  <si>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</si>
  <si>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</si>
  <si>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</si>
  <si>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</si>
  <si>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</si>
  <si>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</si>
  <si>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</si>
  <si>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</si>
  <si>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</si>
  <si>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</si>
  <si>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</si>
  <si>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</si>
  <si>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</si>
  <si>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</si>
  <si>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</si>
  <si>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</si>
  <si>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</si>
  <si>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</si>
  <si>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</si>
  <si>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</si>
  <si>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</si>
  <si>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</si>
  <si>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</si>
  <si>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</si>
  <si>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</si>
  <si>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</si>
  <si>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</si>
  <si>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</si>
  <si>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</si>
  <si>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</si>
  <si>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</si>
  <si>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</si>
  <si>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</si>
  <si>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</si>
  <si>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</si>
  <si>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</si>
  <si>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</si>
  <si>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</si>
  <si>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</si>
  <si>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</si>
  <si>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</si>
  <si>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</si>
  <si>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</si>
  <si>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</si>
  <si>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</si>
  <si>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</si>
  <si>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</si>
  <si>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</si>
  <si>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</si>
  <si>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</si>
  <si>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</si>
  <si>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</si>
  <si>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</si>
  <si>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</si>
  <si>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</si>
  <si>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</si>
  <si>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</si>
  <si>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</si>
  <si>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</si>
  <si>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</si>
  <si>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</si>
  <si>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</si>
  <si>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</si>
  <si>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</si>
  <si>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</si>
  <si>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</si>
  <si>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</si>
  <si>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</si>
  <si>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</si>
  <si>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</si>
  <si>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</si>
  <si>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</si>
  <si>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</si>
  <si>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</si>
  <si>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</si>
  <si>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</si>
  <si>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</si>
  <si>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</si>
  <si>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</si>
  <si>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</si>
  <si>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</si>
  <si>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</si>
  <si>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</si>
  <si>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</si>
  <si>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</si>
  <si>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</si>
  <si>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</si>
  <si>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</si>
  <si>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</si>
  <si>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</si>
  <si>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</si>
  <si>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</si>
  <si>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</si>
  <si>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</si>
  <si>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</si>
  <si>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</si>
  <si>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</si>
  <si>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</si>
  <si>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</si>
  <si>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</si>
  <si>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</si>
  <si>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</si>
  <si>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</si>
  <si>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</si>
  <si>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</si>
  <si>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</si>
  <si>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</si>
  <si>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</si>
  <si>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</si>
  <si>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</si>
  <si>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</si>
  <si>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</si>
  <si>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</si>
  <si>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</si>
  <si>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</si>
  <si>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</si>
  <si>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</si>
  <si>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</si>
  <si>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</si>
  <si>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</si>
  <si>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</si>
  <si>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</si>
  <si>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</si>
  <si>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</si>
  <si>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</si>
  <si>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</si>
  <si>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</si>
  <si>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</si>
  <si>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</si>
  <si>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</si>
  <si>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</si>
  <si>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</si>
  <si>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</si>
  <si>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</si>
  <si>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</si>
  <si>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</si>
  <si>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</si>
  <si>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</si>
  <si>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</si>
  <si>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</si>
  <si>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</si>
  <si>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</si>
  <si>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</si>
  <si>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</si>
  <si>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</si>
  <si>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</si>
  <si>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</si>
  <si>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</si>
  <si>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</si>
  <si>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</si>
  <si>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</si>
  <si>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</si>
  <si>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</si>
  <si>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</si>
  <si>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</si>
  <si>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</si>
  <si>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</si>
  <si>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</si>
  <si>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</si>
  <si>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</si>
  <si>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</si>
  <si>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</si>
  <si>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</si>
  <si>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</si>
  <si>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</si>
  <si>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</si>
  <si>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</si>
  <si>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</si>
  <si>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</si>
  <si>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</si>
  <si>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</si>
  <si>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</si>
  <si>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</si>
  <si>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</si>
  <si>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</si>
  <si>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</si>
  <si>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</si>
  <si>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</si>
  <si>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</si>
  <si>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</si>
  <si>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</si>
  <si>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</si>
  <si>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</si>
  <si>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</si>
  <si>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</si>
  <si>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</si>
  <si>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</si>
  <si>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</si>
  <si>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</si>
  <si>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</si>
  <si>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</si>
  <si>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</si>
  <si>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</si>
  <si>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</si>
  <si>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</si>
  <si>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</si>
  <si>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</si>
  <si>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</si>
  <si>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</si>
  <si>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</si>
  <si>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</si>
  <si>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</si>
  <si>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</si>
  <si>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</si>
  <si>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</si>
  <si>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</si>
  <si>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</si>
  <si>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</si>
  <si>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</si>
  <si>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</si>
  <si>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</si>
  <si>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</si>
  <si>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</si>
  <si>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</si>
  <si>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</si>
  <si>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</si>
  <si>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</si>
  <si>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</si>
  <si>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</si>
  <si>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</si>
  <si>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</si>
  <si>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</si>
  <si>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</si>
  <si>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</si>
  <si>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</si>
  <si>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</si>
  <si>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</si>
  <si>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</si>
  <si>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</si>
  <si>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</si>
  <si>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</si>
  <si>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</si>
  <si>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</si>
  <si>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</si>
  <si>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</si>
  <si>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</si>
  <si>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</si>
  <si>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</si>
  <si>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</si>
  <si>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</si>
  <si>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</si>
  <si>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</si>
  <si>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</si>
  <si>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</si>
  <si>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</si>
  <si>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</si>
  <si>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</si>
  <si>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</si>
  <si>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</si>
  <si>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</si>
  <si>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</si>
  <si>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</si>
  <si>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</si>
  <si>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</si>
  <si>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</si>
  <si>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</si>
  <si>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</si>
  <si>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</si>
  <si>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</si>
  <si>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</si>
  <si>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</si>
  <si>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</si>
  <si>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</si>
  <si>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</si>
  <si>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</si>
  <si>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</si>
  <si>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</si>
  <si>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</si>
  <si>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</si>
  <si>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</si>
  <si>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</si>
  <si>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</si>
  <si>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</si>
  <si>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</si>
  <si>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</si>
  <si>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</si>
  <si>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</si>
  <si>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</si>
  <si>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</si>
  <si>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</si>
  <si>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</si>
  <si>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</si>
  <si>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</si>
  <si>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</si>
  <si>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</si>
  <si>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</si>
  <si>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</si>
  <si>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</si>
  <si>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</si>
  <si>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</si>
  <si>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</si>
  <si>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</si>
  <si>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</si>
  <si>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</si>
  <si>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</si>
  <si>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</si>
  <si>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</si>
  <si>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</si>
  <si>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</si>
  <si>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</si>
  <si>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</si>
  <si>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</si>
  <si>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</si>
  <si>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</si>
  <si>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</si>
  <si>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</si>
  <si>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</si>
  <si>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</si>
  <si>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</si>
  <si>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</si>
  <si>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</si>
  <si>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</si>
  <si>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</si>
  <si>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</si>
  <si>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</si>
  <si>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</si>
  <si>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</si>
  <si>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</si>
  <si>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</si>
  <si>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</si>
  <si>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</si>
  <si>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</si>
  <si>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</si>
  <si>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</si>
  <si>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</si>
  <si>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</si>
  <si>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</si>
  <si>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</si>
  <si>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</si>
  <si>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</si>
  <si>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</si>
  <si>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</si>
  <si>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</si>
  <si>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</si>
  <si>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</si>
  <si>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</si>
  <si>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</si>
  <si>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</si>
  <si>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</si>
  <si>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</si>
  <si>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</si>
  <si>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</si>
  <si>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</si>
  <si>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</si>
  <si>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</si>
  <si>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</si>
  <si>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</si>
  <si>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</si>
  <si>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</si>
  <si>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</si>
  <si>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</si>
  <si>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</si>
  <si>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</si>
  <si>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</si>
  <si>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</si>
  <si>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</si>
  <si>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</si>
  <si>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</si>
  <si>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</si>
  <si>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</si>
  <si>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</si>
  <si>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</si>
  <si>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</si>
  <si>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</si>
  <si>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</si>
  <si>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</si>
  <si>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</si>
  <si>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</si>
  <si>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</si>
  <si>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</si>
  <si>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</si>
  <si>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</si>
  <si>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</si>
  <si>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</si>
  <si>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</si>
  <si>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</si>
  <si>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</si>
  <si>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</si>
  <si>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</si>
  <si>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</si>
  <si>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</si>
  <si>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</si>
  <si>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</si>
  <si>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</si>
  <si>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</si>
  <si>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</si>
  <si>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</si>
  <si>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</si>
  <si>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</si>
  <si>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</si>
  <si>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</si>
  <si>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</si>
  <si>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</si>
  <si>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</si>
  <si>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</si>
  <si>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</si>
  <si>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</si>
  <si>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</si>
  <si>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</si>
  <si>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</si>
  <si>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</si>
  <si>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</si>
  <si>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</si>
  <si>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</si>
  <si>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</si>
  <si>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</si>
  <si>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</si>
  <si>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</si>
  <si>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</si>
  <si>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</si>
  <si>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</si>
  <si>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</si>
  <si>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</si>
  <si>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</si>
  <si>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</si>
  <si>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</si>
  <si>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</si>
  <si>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</si>
  <si>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</si>
  <si>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</si>
  <si>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</si>
  <si>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</si>
  <si>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</si>
  <si>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</si>
  <si>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</si>
  <si>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</si>
  <si>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</si>
  <si>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</si>
  <si>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</si>
  <si>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</si>
  <si>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</si>
  <si>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</si>
  <si>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</si>
  <si>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</si>
  <si>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</si>
  <si>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</si>
  <si>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</si>
  <si>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</si>
  <si>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</si>
  <si>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</si>
  <si>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</si>
  <si>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</si>
  <si>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</si>
  <si>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</si>
  <si>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</si>
  <si>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</si>
  <si>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</si>
  <si>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</si>
  <si>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</si>
  <si>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</si>
  <si>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</si>
  <si>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</si>
  <si>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</si>
  <si>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</si>
  <si>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</si>
  <si>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</si>
  <si>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</si>
  <si>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</si>
  <si>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</si>
  <si>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</si>
  <si>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</si>
  <si>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</si>
  <si>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</si>
  <si>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</si>
  <si>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</si>
  <si>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</si>
  <si>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</si>
  <si>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</si>
  <si>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</si>
  <si>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</si>
  <si>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</si>
  <si>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</si>
  <si>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</si>
  <si>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</si>
  <si>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</si>
  <si>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</si>
  <si>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</si>
  <si>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</si>
  <si>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</si>
  <si>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</si>
  <si>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</si>
  <si>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</si>
  <si>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</si>
  <si>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</si>
  <si>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</si>
  <si>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</si>
  <si>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</si>
  <si>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</si>
  <si>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</si>
  <si>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</si>
  <si>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</si>
  <si>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</si>
  <si>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</si>
  <si>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</si>
  <si>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</si>
  <si>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</si>
  <si>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</si>
  <si>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</si>
  <si>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</si>
  <si>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</si>
  <si>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</si>
  <si>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</si>
  <si>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</si>
  <si>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</si>
  <si>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</si>
  <si>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</si>
  <si>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</si>
  <si>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</si>
  <si>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</si>
  <si>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</si>
  <si>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</si>
  <si>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</si>
  <si>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</si>
  <si>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</si>
  <si>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</si>
  <si>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</si>
  <si>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</si>
  <si>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</si>
  <si>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</si>
  <si>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</si>
  <si>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</si>
  <si>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</si>
  <si>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</si>
  <si>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</si>
  <si>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</si>
  <si>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</si>
  <si>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</si>
  <si>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</si>
  <si>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</si>
  <si>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</si>
  <si>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</si>
  <si>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</si>
  <si>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</si>
  <si>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</si>
  <si>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</si>
  <si>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</si>
  <si>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</si>
  <si>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</si>
  <si>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</si>
  <si>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</si>
  <si>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</si>
  <si>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</si>
  <si>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</si>
  <si>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</si>
  <si>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</si>
  <si>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</si>
  <si>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</si>
  <si>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</si>
  <si>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</si>
  <si>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</si>
  <si>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</si>
  <si>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</si>
  <si>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</si>
  <si>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</si>
  <si>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</si>
  <si>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</si>
  <si>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</si>
  <si>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</si>
  <si>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</si>
  <si>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</si>
  <si>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</si>
  <si>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</si>
  <si>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</si>
  <si>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</si>
  <si>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</si>
  <si>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</si>
  <si>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</si>
  <si>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</si>
  <si>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</si>
  <si>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</si>
  <si>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</si>
  <si>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</si>
  <si>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</si>
  <si>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</si>
  <si>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</si>
  <si>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</si>
  <si>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</si>
  <si>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</si>
  <si>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</si>
  <si>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</si>
  <si>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</si>
  <si>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</si>
  <si>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</si>
  <si>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</si>
  <si>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</si>
  <si>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</si>
  <si>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</si>
  <si>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</si>
  <si>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</si>
  <si>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</si>
  <si>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</si>
  <si>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</si>
  <si>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</si>
  <si>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</si>
  <si>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</si>
  <si>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</si>
  <si>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</si>
  <si>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</si>
  <si>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</si>
  <si>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</si>
  <si>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</si>
  <si>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</si>
  <si>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</si>
  <si>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</si>
  <si>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</si>
  <si>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</si>
  <si>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</si>
  <si>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</si>
  <si>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</si>
  <si>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</si>
  <si>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</si>
  <si>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</si>
  <si>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</si>
  <si>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</si>
  <si>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</si>
  <si>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</si>
  <si>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</si>
  <si>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</si>
  <si>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</si>
  <si>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</si>
  <si>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</si>
  <si>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</si>
  <si>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</si>
  <si>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</si>
  <si>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</si>
  <si>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</si>
  <si>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</si>
  <si>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</si>
  <si>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</si>
  <si>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</si>
  <si>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</si>
  <si>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</si>
  <si>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</si>
  <si>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</si>
  <si>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</si>
  <si>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</si>
  <si>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</si>
  <si>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</si>
  <si>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</si>
  <si>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</si>
  <si>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</si>
  <si>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</si>
  <si>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</si>
  <si>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</si>
  <si>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</si>
  <si>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</si>
  <si>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</si>
  <si>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</si>
  <si>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</si>
  <si>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</si>
  <si>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</si>
  <si>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</si>
  <si>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</si>
  <si>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</si>
  <si>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</si>
  <si>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</si>
  <si>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</si>
  <si>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</si>
  <si>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</si>
  <si>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</si>
  <si>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</si>
  <si>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</si>
  <si>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</si>
  <si>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</si>
  <si>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</si>
  <si>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</si>
  <si>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</si>
  <si>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</si>
  <si>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</si>
  <si>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</si>
  <si>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</si>
  <si>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</si>
  <si>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</si>
  <si>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</si>
  <si>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</si>
  <si>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</si>
  <si>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</si>
  <si>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</si>
  <si>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</si>
  <si>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</si>
  <si>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</si>
  <si>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</si>
  <si>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</si>
  <si>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</si>
  <si>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</si>
  <si>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</si>
  <si>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</si>
  <si>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</si>
  <si>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</si>
  <si>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</si>
  <si>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</si>
  <si>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</si>
  <si>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</si>
  <si>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</si>
  <si>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</si>
  <si>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</si>
  <si>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</si>
  <si>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</si>
  <si>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</si>
  <si>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</si>
  <si>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</si>
  <si>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</si>
  <si>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</si>
  <si>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</si>
  <si>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</si>
  <si>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</si>
  <si>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</si>
  <si>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</si>
  <si>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</si>
  <si>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</si>
  <si>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</si>
  <si>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</si>
  <si>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</si>
  <si>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</si>
  <si>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</si>
  <si>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</si>
  <si>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</si>
  <si>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</si>
  <si>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</si>
  <si>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</si>
  <si>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</si>
  <si>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</si>
  <si>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</si>
  <si>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</si>
  <si>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</si>
  <si>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</si>
  <si>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</si>
  <si>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</si>
  <si>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</si>
  <si>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</si>
  <si>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</si>
  <si>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</si>
  <si>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</si>
  <si>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</si>
  <si>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</si>
  <si>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</si>
  <si>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</si>
  <si>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</si>
  <si>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</si>
  <si>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</si>
  <si>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</si>
  <si>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</si>
  <si>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</si>
  <si>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</si>
  <si>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</si>
  <si>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</si>
  <si>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</si>
  <si>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</si>
  <si>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</si>
  <si>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</si>
  <si>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</si>
  <si>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</si>
  <si>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</si>
  <si>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</si>
  <si>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</si>
  <si>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</si>
  <si>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</si>
  <si>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</si>
  <si>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</si>
  <si>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</si>
  <si>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</si>
  <si>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</si>
  <si>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</si>
  <si>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</si>
  <si>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</si>
  <si>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</si>
  <si>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</si>
  <si>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</si>
  <si>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</si>
  <si>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</si>
  <si>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</si>
  <si>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</si>
  <si>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</si>
  <si>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</si>
  <si>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</si>
  <si>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</si>
  <si>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</si>
  <si>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</si>
  <si>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</si>
  <si>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</si>
  <si>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</si>
  <si>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</si>
  <si>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</si>
  <si>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</si>
  <si>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</si>
  <si>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</si>
  <si>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</si>
  <si>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</si>
  <si>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</si>
  <si>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</si>
  <si>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</si>
  <si>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</si>
  <si>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</si>
  <si>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</si>
  <si>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</si>
  <si>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</si>
  <si>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</si>
  <si>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</si>
  <si>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</si>
  <si>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</si>
  <si>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</si>
  <si>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</si>
  <si>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</si>
  <si>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</si>
  <si>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</si>
  <si>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</si>
  <si>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</si>
  <si>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</si>
  <si>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</si>
  <si>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</si>
  <si>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</si>
  <si>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</si>
  <si>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</si>
  <si>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</si>
  <si>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</si>
  <si>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</si>
  <si>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</si>
  <si>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</si>
  <si>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</si>
  <si>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</si>
  <si>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</si>
  <si>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</si>
  <si>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</si>
  <si>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</si>
  <si>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</si>
  <si>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</si>
  <si>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</si>
  <si>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</si>
  <si>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</si>
  <si>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</si>
  <si>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</si>
  <si>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</si>
  <si>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</si>
  <si>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</si>
  <si>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</si>
  <si>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</si>
  <si>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</si>
  <si>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</si>
  <si>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</si>
  <si>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</si>
  <si>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</si>
  <si>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</si>
  <si>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</si>
  <si>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</si>
  <si>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</si>
  <si>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</si>
  <si>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</si>
  <si>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</si>
  <si>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</si>
  <si>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</si>
  <si>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</si>
  <si>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</si>
  <si>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</si>
  <si>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</si>
  <si>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</si>
  <si>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</si>
  <si>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</si>
  <si>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</si>
  <si>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</si>
  <si>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</si>
  <si>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</si>
  <si>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</si>
  <si>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</si>
  <si>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</si>
  <si>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</si>
  <si>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</si>
  <si>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</si>
  <si>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</si>
  <si>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</si>
  <si>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</si>
  <si>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</si>
  <si>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</si>
  <si>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</si>
  <si>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</si>
  <si>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</si>
  <si>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</si>
  <si>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</si>
  <si>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</si>
  <si>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</si>
  <si>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</si>
  <si>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</si>
  <si>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</si>
  <si>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</si>
  <si>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</si>
  <si>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</si>
  <si>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</si>
  <si>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</si>
  <si>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</si>
  <si>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</si>
  <si>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</si>
  <si>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</si>
  <si>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</si>
  <si>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</si>
  <si>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</si>
  <si>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</si>
  <si>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</si>
  <si>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</si>
  <si>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</si>
  <si>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</si>
  <si>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</si>
  <si>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</si>
  <si>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</si>
  <si>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</si>
  <si>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</si>
  <si>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</si>
  <si>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</si>
  <si>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</si>
  <si>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</si>
  <si>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</si>
  <si>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</si>
  <si>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</si>
  <si>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</si>
  <si>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</si>
  <si>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</si>
  <si>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</si>
  <si>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</si>
  <si>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</si>
  <si>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</si>
  <si>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</si>
  <si>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</si>
  <si>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</si>
  <si>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</si>
  <si>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</si>
  <si>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</si>
  <si>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</si>
  <si>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</si>
  <si>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</si>
  <si>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</si>
  <si>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</si>
  <si>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</si>
  <si>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</si>
  <si>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</si>
  <si>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</si>
  <si>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</si>
  <si>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</si>
  <si>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</si>
  <si>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</si>
  <si>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</si>
  <si>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</si>
  <si>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</si>
  <si>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</si>
  <si>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</si>
  <si>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</si>
  <si>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</si>
  <si>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</si>
  <si>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</si>
  <si>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</si>
  <si>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</si>
  <si>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</si>
  <si>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</si>
  <si>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</si>
  <si>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</si>
  <si>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</si>
  <si>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</si>
  <si>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</si>
  <si>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</si>
  <si>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</si>
  <si>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</si>
  <si>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</si>
  <si>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</si>
  <si>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</si>
  <si>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</si>
  <si>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</si>
  <si>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</si>
  <si>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</si>
  <si>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</si>
  <si>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</si>
  <si>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</si>
  <si>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</si>
  <si>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</si>
  <si>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</si>
  <si>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</si>
  <si>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</si>
  <si>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</si>
  <si>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</si>
  <si>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</si>
  <si>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</si>
  <si>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</si>
  <si>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</si>
  <si>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</si>
  <si>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</si>
  <si>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</si>
  <si>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</si>
  <si>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</si>
  <si>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</si>
  <si>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</si>
  <si>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</si>
  <si>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</si>
  <si>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</si>
  <si>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</si>
  <si>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</si>
  <si>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</si>
  <si>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</si>
  <si>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</si>
  <si>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</si>
  <si>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</si>
  <si>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</si>
  <si>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</si>
  <si>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</si>
  <si>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</si>
  <si>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</si>
  <si>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</si>
  <si>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</si>
  <si>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</si>
  <si>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</si>
  <si>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</si>
  <si>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</si>
  <si>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</si>
  <si>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</si>
  <si>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</si>
  <si>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</si>
  <si>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</si>
  <si>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</si>
  <si>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</si>
  <si>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</si>
  <si>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</si>
  <si>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</si>
  <si>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</si>
  <si>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</si>
  <si>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</si>
  <si>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</si>
  <si>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</si>
  <si>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</si>
  <si>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</si>
  <si>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</si>
  <si>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</si>
  <si>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</si>
  <si>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</si>
  <si>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</si>
  <si>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</si>
  <si>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</si>
  <si>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</si>
  <si>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</si>
  <si>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</si>
  <si>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</si>
  <si>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</si>
  <si>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</si>
  <si>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</si>
  <si>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</si>
  <si>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</si>
  <si>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</si>
  <si>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</si>
  <si>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</si>
  <si>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</si>
  <si>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</si>
  <si>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</si>
  <si>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</si>
  <si>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</si>
  <si>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</si>
  <si>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</si>
  <si>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</si>
  <si>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</si>
  <si>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</si>
  <si>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</si>
  <si>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</si>
  <si>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</si>
  <si>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</si>
  <si>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</si>
  <si>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</si>
  <si>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</si>
  <si>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</si>
  <si>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</si>
  <si>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</si>
  <si>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</si>
  <si>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</si>
  <si>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</si>
  <si>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</si>
  <si>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</si>
  <si>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</si>
  <si>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</si>
  <si>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</si>
  <si>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</si>
  <si>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</si>
  <si>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</si>
  <si>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</si>
  <si>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</si>
  <si>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</si>
  <si>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</si>
  <si>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</si>
  <si>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</si>
  <si>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</si>
  <si>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</si>
  <si>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</si>
  <si>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</si>
  <si>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</si>
  <si>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</si>
  <si>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</si>
  <si>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</si>
  <si>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</si>
  <si>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</si>
  <si>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</si>
  <si>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</si>
  <si>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</si>
  <si>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</si>
  <si>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</si>
  <si>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</si>
  <si>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</si>
  <si>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</si>
  <si>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</si>
  <si>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</si>
  <si>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</si>
  <si>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</si>
  <si>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</si>
  <si>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</si>
  <si>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</si>
  <si>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</si>
  <si>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</si>
  <si>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</si>
  <si>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</si>
  <si>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</si>
  <si>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</si>
  <si>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</si>
  <si>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</si>
  <si>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</si>
  <si>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</si>
  <si>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</si>
  <si>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</si>
  <si>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</si>
  <si>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</si>
  <si>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</si>
  <si>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</si>
  <si>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</si>
  <si>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</si>
  <si>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</si>
  <si>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</si>
  <si>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</si>
  <si>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</si>
  <si>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</si>
  <si>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</si>
  <si>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</si>
  <si>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</si>
  <si>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</si>
  <si>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</si>
  <si>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</si>
  <si>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</si>
  <si>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</si>
  <si>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</si>
  <si>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</si>
  <si>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</si>
  <si>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</si>
  <si>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</si>
  <si>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</si>
  <si>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</si>
  <si>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</si>
  <si>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</si>
  <si>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</si>
  <si>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</si>
  <si>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</si>
  <si>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</si>
  <si>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</si>
  <si>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</si>
  <si>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</si>
  <si>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</si>
  <si>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</si>
  <si>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</si>
  <si>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</si>
  <si>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</si>
  <si>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</si>
  <si>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</si>
  <si>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</si>
  <si>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</si>
  <si>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</si>
  <si>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</si>
  <si>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</si>
  <si>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</si>
  <si>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</si>
  <si>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</si>
  <si>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</si>
  <si>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</si>
  <si>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</si>
  <si>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</si>
  <si>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</si>
  <si>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</si>
  <si>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</si>
  <si>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</si>
  <si>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</si>
  <si>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</si>
  <si>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</si>
  <si>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</si>
  <si>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</si>
  <si>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</si>
  <si>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</si>
  <si>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</si>
  <si>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</si>
  <si>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</si>
  <si>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</si>
  <si>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</si>
  <si>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</si>
  <si>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</si>
  <si>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</si>
  <si>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</si>
  <si>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</si>
  <si>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</si>
  <si>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</si>
  <si>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</si>
  <si>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</si>
  <si>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</si>
  <si>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</si>
  <si>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</si>
  <si>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</si>
  <si>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</si>
  <si>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</si>
  <si>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</si>
  <si>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</si>
  <si>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</si>
  <si>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</si>
  <si>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</si>
  <si>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</si>
  <si>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</si>
  <si>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</si>
  <si>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</si>
  <si>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</si>
  <si>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</si>
  <si>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</si>
  <si>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</si>
  <si>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</si>
  <si>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</si>
  <si>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</si>
  <si>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</si>
  <si>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</si>
  <si>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</si>
  <si>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</si>
  <si>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</si>
  <si>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</si>
  <si>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</si>
  <si>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</si>
  <si>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</si>
  <si>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</si>
  <si>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</si>
  <si>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</si>
  <si>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</si>
  <si>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</si>
  <si>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</si>
  <si>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</si>
  <si>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</si>
  <si>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</si>
  <si>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</si>
  <si>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</si>
  <si>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</si>
  <si>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</si>
  <si>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</si>
  <si>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</si>
  <si>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</si>
  <si>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</si>
  <si>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</si>
  <si>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</si>
  <si>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</si>
  <si>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</si>
  <si>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</si>
  <si>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</si>
  <si>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</si>
  <si>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</si>
  <si>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</si>
  <si>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</si>
  <si>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</si>
  <si>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</si>
  <si>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</si>
  <si>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</si>
  <si>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</si>
  <si>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</si>
  <si>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</si>
  <si>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</si>
  <si>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</si>
  <si>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</si>
  <si>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</si>
  <si>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</si>
  <si>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</si>
  <si>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</si>
  <si>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</si>
  <si>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</si>
  <si>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</si>
  <si>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</si>
  <si>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</si>
  <si>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</si>
  <si>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</si>
  <si>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</si>
  <si>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</si>
  <si>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</si>
  <si>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</si>
  <si>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</si>
  <si>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</si>
  <si>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</si>
  <si>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</si>
  <si>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</si>
  <si>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</si>
  <si>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</si>
  <si>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</si>
  <si>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</si>
  <si>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</si>
  <si>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</si>
  <si>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</si>
  <si>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</si>
  <si>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</si>
  <si>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</si>
  <si>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</si>
  <si>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</si>
  <si>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</si>
  <si>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</si>
  <si>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</si>
  <si>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</si>
  <si>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</si>
  <si>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</si>
  <si>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</si>
  <si>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</si>
  <si>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</si>
  <si>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</si>
  <si>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</si>
  <si>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</si>
  <si>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</si>
  <si>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</si>
  <si>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</si>
  <si>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</si>
  <si>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</si>
  <si>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</si>
  <si>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</si>
  <si>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</si>
  <si>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</si>
  <si>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</si>
  <si>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</si>
  <si>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</si>
  <si>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</si>
  <si>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</si>
  <si>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</si>
  <si>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</si>
  <si>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</si>
  <si>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</si>
  <si>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</si>
  <si>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</si>
  <si>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</si>
  <si>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</si>
  <si>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</si>
  <si>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</si>
  <si>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</si>
  <si>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</si>
  <si>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</si>
  <si>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</si>
  <si>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</si>
  <si>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</si>
  <si>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</si>
  <si>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</si>
  <si>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</si>
  <si>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</si>
  <si>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</si>
  <si>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</si>
  <si>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</si>
  <si>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</si>
  <si>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</si>
  <si>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</si>
  <si>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</si>
  <si>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</si>
  <si>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</si>
  <si>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</si>
  <si>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</si>
  <si>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</si>
  <si>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</si>
  <si>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</si>
  <si>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</si>
  <si>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</si>
  <si>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</si>
  <si>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</si>
  <si>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</si>
  <si>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</si>
  <si>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</si>
  <si>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</si>
  <si>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</si>
  <si>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</si>
  <si>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</si>
  <si>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</si>
  <si>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</si>
  <si>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</si>
  <si>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</si>
  <si>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</si>
  <si>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</si>
  <si>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</si>
  <si>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</si>
  <si>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</si>
  <si>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</si>
  <si>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</si>
  <si>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</si>
  <si>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</si>
  <si>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</si>
  <si>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</si>
  <si>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</si>
  <si>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</si>
  <si>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</si>
  <si>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</si>
  <si>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</si>
  <si>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</si>
  <si>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</si>
  <si>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</si>
  <si>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</si>
  <si>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</si>
  <si>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</si>
  <si>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</si>
  <si>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</si>
  <si>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</si>
  <si>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</si>
  <si>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</si>
  <si>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</si>
  <si>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</si>
  <si>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</si>
  <si>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</si>
  <si>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</si>
  <si>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</si>
  <si>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</si>
  <si>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</si>
  <si>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</si>
  <si>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</si>
  <si>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</si>
  <si>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</si>
  <si>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</si>
  <si>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</si>
  <si>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</si>
  <si>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</si>
  <si>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</si>
  <si>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</si>
  <si>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</si>
  <si>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</si>
  <si>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</si>
  <si>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</si>
  <si>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</si>
  <si>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</si>
  <si>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</si>
  <si>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</si>
  <si>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</si>
  <si>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</si>
  <si>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</si>
  <si>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</si>
  <si>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</si>
  <si>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</si>
  <si>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</si>
  <si>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</si>
  <si>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</si>
  <si>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</si>
  <si>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</si>
  <si>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</si>
  <si>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</si>
  <si>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</si>
  <si>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</si>
  <si>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</si>
  <si>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</si>
  <si>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</si>
  <si>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</si>
  <si>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</si>
  <si>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</si>
  <si>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</si>
  <si>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</si>
  <si>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</si>
  <si>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</si>
  <si>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</si>
  <si>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</si>
  <si>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</si>
  <si>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</si>
  <si>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</si>
  <si>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</si>
  <si>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</si>
  <si>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</si>
  <si>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</si>
  <si>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</si>
  <si>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</si>
  <si>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</si>
  <si>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</si>
  <si>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</si>
  <si>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</si>
  <si>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</si>
  <si>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</si>
  <si>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</si>
  <si>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</si>
  <si>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</si>
  <si>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</si>
  <si>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</si>
  <si>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</si>
  <si>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</si>
  <si>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</si>
  <si>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</si>
  <si>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</si>
  <si>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</si>
  <si>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</si>
  <si>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</si>
  <si>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</si>
  <si>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</si>
  <si>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</si>
  <si>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</si>
  <si>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</si>
  <si>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</si>
  <si>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</si>
  <si>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</si>
  <si>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</si>
  <si>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</si>
  <si>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</si>
  <si>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</si>
  <si>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</si>
  <si>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</si>
  <si>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</si>
  <si>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</si>
  <si>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</si>
  <si>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</si>
  <si>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</si>
  <si>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</si>
  <si>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</si>
  <si>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</si>
  <si>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</si>
  <si>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</si>
  <si>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</si>
  <si>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</si>
  <si>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</si>
  <si>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</si>
  <si>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</si>
  <si>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</si>
  <si>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</si>
  <si>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</si>
  <si>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</si>
  <si>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</si>
  <si>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</si>
  <si>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</si>
  <si>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</si>
  <si>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</si>
  <si>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</si>
  <si>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</si>
  <si>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</si>
  <si>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</si>
  <si>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</si>
  <si>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</si>
  <si>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</si>
  <si>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</si>
  <si>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</si>
  <si>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</si>
  <si>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</si>
  <si>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</si>
  <si>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</si>
  <si>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</si>
  <si>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</si>
  <si>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</si>
  <si>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</si>
  <si>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</si>
  <si>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</si>
  <si>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</si>
  <si>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</si>
  <si>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</si>
  <si>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</si>
  <si>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</si>
  <si>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</si>
  <si>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</si>
  <si>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</si>
  <si>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</si>
  <si>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</si>
  <si>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</si>
  <si>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</si>
  <si>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</si>
  <si>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</si>
  <si>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</si>
  <si>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</si>
  <si>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</si>
  <si>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</si>
  <si>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</si>
  <si>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</si>
  <si>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</si>
  <si>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</si>
  <si>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</si>
  <si>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</si>
  <si>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</si>
  <si>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</si>
  <si>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</si>
  <si>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</si>
  <si>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</si>
  <si>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</si>
  <si>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</si>
  <si>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</si>
  <si>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</si>
  <si>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</si>
  <si>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</si>
  <si>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</si>
  <si>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</si>
  <si>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</si>
  <si>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</si>
  <si>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</si>
  <si>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</si>
  <si>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</si>
  <si>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</si>
  <si>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</si>
  <si>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</si>
  <si>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</si>
  <si>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</si>
  <si>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</si>
  <si>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</si>
  <si>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</si>
  <si>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</si>
  <si>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</si>
  <si>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</si>
  <si>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</si>
  <si>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</si>
  <si>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</si>
  <si>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</si>
  <si>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</si>
  <si>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</si>
  <si>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</si>
  <si>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</si>
  <si>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</si>
  <si>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</si>
  <si>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</si>
  <si>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</si>
  <si>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</si>
  <si>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</si>
  <si>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</si>
  <si>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</si>
  <si>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</si>
  <si>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</si>
  <si>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</si>
  <si>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</si>
  <si>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</si>
  <si>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</si>
  <si>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</si>
  <si>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</si>
  <si>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</si>
  <si>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</si>
  <si>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</si>
  <si>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</si>
  <si>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</si>
  <si>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</si>
  <si>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</si>
  <si>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</si>
  <si>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</si>
  <si>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</si>
  <si>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</si>
  <si>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</si>
  <si>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</si>
  <si>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</si>
  <si>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</si>
  <si>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</si>
  <si>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</si>
  <si>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</si>
  <si>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</si>
  <si>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</si>
  <si>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</si>
  <si>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</si>
  <si>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</si>
  <si>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</si>
  <si>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</si>
  <si>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</si>
  <si>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</si>
  <si>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</si>
  <si>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</si>
  <si>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</si>
  <si>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</si>
  <si>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</si>
  <si>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</si>
  <si>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</si>
  <si>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</si>
  <si>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</si>
  <si>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</si>
  <si>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</si>
  <si>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</si>
  <si>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</si>
  <si>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</si>
  <si>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</si>
  <si>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</si>
  <si>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</si>
  <si>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</si>
  <si>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</si>
  <si>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</si>
  <si>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</si>
  <si>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</si>
  <si>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</si>
  <si>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</si>
  <si>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</si>
  <si>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</si>
  <si>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</si>
  <si>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</si>
  <si>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</si>
  <si>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</si>
  <si>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</si>
  <si>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</si>
  <si>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</si>
  <si>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</si>
  <si>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</si>
  <si>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</si>
  <si>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</si>
  <si>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</si>
  <si>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</si>
  <si>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</si>
  <si>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</si>
  <si>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</si>
  <si>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</si>
  <si>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</si>
  <si>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</si>
  <si>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</si>
  <si>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</si>
  <si>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</si>
  <si>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</si>
  <si>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</si>
  <si>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</si>
  <si>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</si>
  <si>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</si>
  <si>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</si>
  <si>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</si>
  <si>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</si>
  <si>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</si>
  <si>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</si>
  <si>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</si>
  <si>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</si>
  <si>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</si>
  <si>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</si>
  <si>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</si>
  <si>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</si>
  <si>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</si>
  <si>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</si>
  <si>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</si>
  <si>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</si>
  <si>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</si>
  <si>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</si>
  <si>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</si>
  <si>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</si>
  <si>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</si>
  <si>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</si>
  <si>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</si>
  <si>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</si>
  <si>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</si>
  <si>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</si>
  <si>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</si>
  <si>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</si>
  <si>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</si>
  <si>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</si>
  <si>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</si>
  <si>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</si>
  <si>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</si>
  <si>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</si>
  <si>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</si>
  <si>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</si>
  <si>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</si>
  <si>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</si>
  <si>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</si>
  <si>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</si>
  <si>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</si>
  <si>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</si>
  <si>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</si>
  <si>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</si>
  <si>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</si>
  <si>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</si>
  <si>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</si>
  <si>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</si>
  <si>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</si>
  <si>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</si>
  <si>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</si>
  <si>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</si>
  <si>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</si>
  <si>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</si>
  <si>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</si>
  <si>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</si>
  <si>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</si>
  <si>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</si>
  <si>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</si>
  <si>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</si>
  <si>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</si>
  <si>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</si>
  <si>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</si>
  <si>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</si>
  <si>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</si>
  <si>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</si>
  <si>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</si>
  <si>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</si>
  <si>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</si>
  <si>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</si>
  <si>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</si>
  <si>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</si>
  <si>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</si>
  <si>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</si>
  <si>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</si>
  <si>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</si>
  <si>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</si>
  <si>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</si>
  <si>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</si>
  <si>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</si>
  <si>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</si>
  <si>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</si>
  <si>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</si>
  <si>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</si>
  <si>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</si>
  <si>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</si>
  <si>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</si>
  <si>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</si>
  <si>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</si>
  <si>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</si>
  <si>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</si>
  <si>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</si>
  <si>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</si>
  <si>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</si>
  <si>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</si>
  <si>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</si>
  <si>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</si>
  <si>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</si>
  <si>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</si>
  <si>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</si>
  <si>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</si>
  <si>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</si>
  <si>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</si>
  <si>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</si>
  <si>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</si>
  <si>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</si>
  <si>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</si>
  <si>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</si>
  <si>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</si>
  <si>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</si>
  <si>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</si>
  <si>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</si>
  <si>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</si>
  <si>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</si>
  <si>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</si>
  <si>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</si>
  <si>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</si>
  <si>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</si>
  <si>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</si>
  <si>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</si>
  <si>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</si>
  <si>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</si>
  <si>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</si>
  <si>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</si>
  <si>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</si>
  <si>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</si>
  <si>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</si>
  <si>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</si>
  <si>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</si>
  <si>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</si>
  <si>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</si>
  <si>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</si>
  <si>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</si>
  <si>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</si>
  <si>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</si>
  <si>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</si>
  <si>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</si>
  <si>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</si>
  <si>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</si>
  <si>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</si>
  <si>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</si>
  <si>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</si>
  <si>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</si>
  <si>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</si>
  <si>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</si>
  <si>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</si>
  <si>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</si>
  <si>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</si>
  <si>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</si>
  <si>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</si>
  <si>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</si>
  <si>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</si>
  <si>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</si>
  <si>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</si>
  <si>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</si>
  <si>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</si>
  <si>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</si>
  <si>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</si>
  <si>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</si>
  <si>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</si>
  <si>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</si>
  <si>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</si>
  <si>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</si>
  <si>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</si>
  <si>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</si>
  <si>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</si>
  <si>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</si>
  <si>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</si>
  <si>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</si>
  <si>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</si>
  <si>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</si>
  <si>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</si>
  <si>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</si>
  <si>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</si>
  <si>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</si>
  <si>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</si>
  <si>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</si>
  <si>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</si>
  <si>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</si>
  <si>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</si>
  <si>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</si>
  <si>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</si>
  <si>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</si>
  <si>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</si>
  <si>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</si>
  <si>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</si>
  <si>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</si>
  <si>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</si>
  <si>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</si>
  <si>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</si>
  <si>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</si>
  <si>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</si>
  <si>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</si>
  <si>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</si>
  <si>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</si>
  <si>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</si>
  <si>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</si>
  <si>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</si>
  <si>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</si>
  <si>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</si>
  <si>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</si>
  <si>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</si>
  <si>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</si>
  <si>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</si>
  <si>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</si>
  <si>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</si>
  <si>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</si>
  <si>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</si>
  <si>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</si>
  <si>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</si>
  <si>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</si>
  <si>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</si>
  <si>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</si>
  <si>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</si>
  <si>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</si>
  <si>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</si>
  <si>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</si>
  <si>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</si>
  <si>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</si>
  <si>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</si>
  <si>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</si>
  <si>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</si>
  <si>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</si>
  <si>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</si>
  <si>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</si>
  <si>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</si>
  <si>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</si>
  <si>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</si>
  <si>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</si>
  <si>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</si>
  <si>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</si>
  <si>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</si>
  <si>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SECRETARIA DE EDUCACION DEL DEPARTAMENTO DEL CHOCÓ</t>
  </si>
  <si>
    <t>48748-006</t>
  </si>
  <si>
    <t>Administración de prestación de servicios educativas para la atención de niños indigenas de preescolar, basica primaria, segundaria y media</t>
  </si>
  <si>
    <t>48748-005</t>
  </si>
  <si>
    <t>MUNICIPIO DE MEDIO BAUDO</t>
  </si>
  <si>
    <t>0020</t>
  </si>
  <si>
    <t>Implemento de programa de padagogia infantil con niños y niñas de cero a cinco años en la preservación de la cultura, la artesania, manualidades, danzas, musica y rituales como enfoque diferencial del fortalecimiento a la atención directa de la primera infancia en cuminidades del municipio de medio baudó</t>
  </si>
  <si>
    <t>48748-015</t>
  </si>
  <si>
    <t>0035</t>
  </si>
  <si>
    <t>ASOCIACION DE CABILDOS INDIGENAS DEL RIO DUBAZA Y DOCASINA</t>
  </si>
  <si>
    <t>03</t>
  </si>
  <si>
    <t>Prestación de Servicios de realización de talleres y capacitacoiones pedagogica de acompañamiento y formación familiar con acciones que garanticen el fortalecimiento familiar, habitos de vida saludable, seguridad alimentaria y nutricional a los habitantes de las comunidades del  municipio de alto baudo</t>
  </si>
  <si>
    <t>0104</t>
  </si>
  <si>
    <t>162</t>
  </si>
  <si>
    <t>prestación de servicios de educación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del estado para el desarrollo integral de la primera infancia de cero a siempre</t>
  </si>
  <si>
    <t>015</t>
  </si>
  <si>
    <t>0009</t>
  </si>
  <si>
    <t>086</t>
  </si>
  <si>
    <t>005</t>
  </si>
  <si>
    <t>ARIEL SALAZAR SARCO</t>
  </si>
  <si>
    <t>3104407777</t>
  </si>
  <si>
    <t>Cra 3ª Nº 25-12 B/ pandeyuca. Quibdó-Chocó</t>
  </si>
  <si>
    <t>crich.org@gmail.com</t>
  </si>
  <si>
    <t>Calle 24, Barrio el Jardin Zona Minera</t>
  </si>
  <si>
    <t>2021-27-10001087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</si>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</sst>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J60" sqref="J6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1" t="s">
        <v>2654</v>
      </c>
      <c r="D2" s="202"/>
      <c r="E2" s="202"/>
      <c r="F2" s="202"/>
      <c r="G2" s="202"/>
      <c r="H2" s="202"/>
      <c r="I2" s="202"/>
      <c r="J2" s="202"/>
      <c r="K2" s="202"/>
      <c r="L2" s="177" t="s">
        <v>2640</v>
      </c>
      <c r="M2" s="177"/>
      <c r="N2" s="185" t="s">
        <v>2641</v>
      </c>
      <c r="O2" s="186"/>
    </row>
    <row r="3" spans="1:20" ht="33" customHeight="1" x14ac:dyDescent="0.3">
      <c r="A3" s="9"/>
      <c r="B3" s="8"/>
      <c r="C3" s="203"/>
      <c r="D3" s="204"/>
      <c r="E3" s="204"/>
      <c r="F3" s="204"/>
      <c r="G3" s="204"/>
      <c r="H3" s="204"/>
      <c r="I3" s="204"/>
      <c r="J3" s="204"/>
      <c r="K3" s="204"/>
      <c r="L3" s="187" t="s">
        <v>1</v>
      </c>
      <c r="M3" s="187"/>
      <c r="N3" s="187" t="s">
        <v>2642</v>
      </c>
      <c r="O3" s="189"/>
    </row>
    <row r="4" spans="1:20" ht="24.75" customHeight="1" thickBot="1" x14ac:dyDescent="0.35">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4" t="s">
        <v>2700</v>
      </c>
      <c r="D15" s="35"/>
      <c r="E15" s="35"/>
      <c r="F15" s="5"/>
      <c r="G15" s="32" t="s">
        <v>1168</v>
      </c>
      <c r="H15" s="103" t="s">
        <v>628</v>
      </c>
      <c r="I15" s="32" t="s">
        <v>2624</v>
      </c>
      <c r="J15" s="108" t="s">
        <v>2626</v>
      </c>
      <c r="L15" s="207" t="s">
        <v>8</v>
      </c>
      <c r="M15" s="207"/>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8" t="s">
        <v>21</v>
      </c>
      <c r="B17" s="179"/>
      <c r="C17" s="179"/>
      <c r="D17" s="179"/>
      <c r="E17" s="179"/>
      <c r="F17" s="179"/>
      <c r="G17" s="179"/>
      <c r="H17" s="178" t="s">
        <v>12</v>
      </c>
      <c r="I17" s="179"/>
      <c r="J17" s="179"/>
      <c r="K17" s="179"/>
      <c r="L17" s="179"/>
      <c r="M17" s="179"/>
      <c r="N17" s="179"/>
      <c r="O17" s="18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3">
      <c r="A20" s="9"/>
      <c r="B20" s="109">
        <v>900321475</v>
      </c>
      <c r="C20" s="5"/>
      <c r="D20" s="73"/>
      <c r="E20" s="5"/>
      <c r="F20" s="5"/>
      <c r="G20" s="5"/>
      <c r="H20" s="184"/>
      <c r="I20" s="147" t="s">
        <v>628</v>
      </c>
      <c r="J20" s="148" t="s">
        <v>657</v>
      </c>
      <c r="K20" s="149">
        <v>2349009950</v>
      </c>
      <c r="L20" s="150"/>
      <c r="M20" s="150">
        <v>44561</v>
      </c>
      <c r="N20" s="133">
        <f>+(M20-L20)/30</f>
        <v>1485.3666666666666</v>
      </c>
      <c r="O20" s="136"/>
      <c r="U20" s="132"/>
      <c r="V20" s="105">
        <f ca="1">NOW()</f>
        <v>44193.557578587963</v>
      </c>
      <c r="W20" s="105">
        <f ca="1">NOW()</f>
        <v>44193.557578587963</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3">
      <c r="A26" s="9"/>
      <c r="B26" s="101"/>
      <c r="C26" s="21"/>
      <c r="D26" s="21"/>
      <c r="E26" s="21"/>
      <c r="F26" s="5"/>
      <c r="G26" s="5"/>
      <c r="H26" s="70"/>
      <c r="I26" s="147"/>
      <c r="J26" s="148"/>
      <c r="K26" s="149"/>
      <c r="L26" s="150"/>
      <c r="M26" s="150"/>
      <c r="N26" s="134">
        <f t="shared" si="1"/>
        <v>0</v>
      </c>
      <c r="O26" s="137"/>
    </row>
    <row r="27" spans="1:23" ht="30" customHeight="1" outlineLevel="1" x14ac:dyDescent="0.3">
      <c r="A27" s="9"/>
      <c r="B27" s="101"/>
      <c r="C27" s="21"/>
      <c r="D27" s="21"/>
      <c r="E27" s="21"/>
      <c r="F27" s="5"/>
      <c r="G27" s="5"/>
      <c r="H27" s="70"/>
      <c r="I27" s="147"/>
      <c r="J27" s="148"/>
      <c r="K27" s="149"/>
      <c r="L27" s="150"/>
      <c r="M27" s="150"/>
      <c r="N27" s="134">
        <f t="shared" si="1"/>
        <v>0</v>
      </c>
      <c r="O27" s="137"/>
    </row>
    <row r="28" spans="1:23" ht="30" customHeight="1" outlineLevel="1" x14ac:dyDescent="0.3">
      <c r="A28" s="9"/>
      <c r="B28" s="101"/>
      <c r="C28" s="21"/>
      <c r="D28" s="21"/>
      <c r="E28" s="21"/>
      <c r="F28" s="5"/>
      <c r="G28" s="5"/>
      <c r="H28" s="70"/>
      <c r="I28" s="147"/>
      <c r="J28" s="148"/>
      <c r="K28" s="149"/>
      <c r="L28" s="150"/>
      <c r="M28" s="150"/>
      <c r="N28" s="134">
        <f t="shared" si="1"/>
        <v>0</v>
      </c>
      <c r="O28" s="137"/>
    </row>
    <row r="29" spans="1:23" ht="30" customHeight="1" outlineLevel="1" x14ac:dyDescent="0.3">
      <c r="A29" s="9"/>
      <c r="B29" s="71"/>
      <c r="C29" s="5"/>
      <c r="D29" s="5"/>
      <c r="E29" s="5"/>
      <c r="F29" s="5"/>
      <c r="G29" s="5"/>
      <c r="H29" s="70"/>
      <c r="I29" s="147"/>
      <c r="J29" s="148"/>
      <c r="K29" s="149"/>
      <c r="L29" s="150"/>
      <c r="M29" s="150"/>
      <c r="N29" s="134">
        <f t="shared" si="1"/>
        <v>0</v>
      </c>
      <c r="O29" s="137"/>
    </row>
    <row r="30" spans="1:23" ht="30" customHeight="1" outlineLevel="1" x14ac:dyDescent="0.3">
      <c r="A30" s="9"/>
      <c r="B30" s="71"/>
      <c r="C30" s="5"/>
      <c r="D30" s="5"/>
      <c r="E30" s="5"/>
      <c r="F30" s="5"/>
      <c r="G30" s="5"/>
      <c r="H30" s="70"/>
      <c r="I30" s="147"/>
      <c r="J30" s="148"/>
      <c r="K30" s="149"/>
      <c r="L30" s="150"/>
      <c r="M30" s="150"/>
      <c r="N30" s="134">
        <f t="shared" si="1"/>
        <v>0</v>
      </c>
      <c r="O30" s="137"/>
    </row>
    <row r="31" spans="1:23" ht="30" customHeight="1" outlineLevel="1" x14ac:dyDescent="0.3">
      <c r="A31" s="9"/>
      <c r="B31" s="71"/>
      <c r="C31" s="5"/>
      <c r="D31" s="5"/>
      <c r="E31" s="5"/>
      <c r="F31" s="5"/>
      <c r="G31" s="5"/>
      <c r="H31" s="70"/>
      <c r="I31" s="147"/>
      <c r="J31" s="148"/>
      <c r="K31" s="149"/>
      <c r="L31" s="150"/>
      <c r="M31" s="150"/>
      <c r="N31" s="134">
        <f t="shared" si="1"/>
        <v>0</v>
      </c>
      <c r="O31" s="137"/>
    </row>
    <row r="32" spans="1:23" ht="30" customHeight="1" outlineLevel="1" x14ac:dyDescent="0.3">
      <c r="A32" s="9"/>
      <c r="B32" s="71"/>
      <c r="C32" s="5"/>
      <c r="D32" s="5"/>
      <c r="E32" s="5"/>
      <c r="F32" s="5"/>
      <c r="G32" s="5"/>
      <c r="H32" s="70"/>
      <c r="I32" s="147"/>
      <c r="J32" s="148"/>
      <c r="K32" s="149"/>
      <c r="L32" s="150"/>
      <c r="M32" s="150"/>
      <c r="N32" s="134">
        <f t="shared" si="1"/>
        <v>0</v>
      </c>
      <c r="O32" s="137"/>
    </row>
    <row r="33" spans="1:16" ht="30" customHeight="1" outlineLevel="1" x14ac:dyDescent="0.3">
      <c r="A33" s="9"/>
      <c r="B33" s="71"/>
      <c r="C33" s="5"/>
      <c r="D33" s="5"/>
      <c r="E33" s="5"/>
      <c r="F33" s="5"/>
      <c r="G33" s="5"/>
      <c r="H33" s="70"/>
      <c r="I33" s="147"/>
      <c r="J33" s="148"/>
      <c r="K33" s="149"/>
      <c r="L33" s="150"/>
      <c r="M33" s="150"/>
      <c r="N33" s="134">
        <f t="shared" si="1"/>
        <v>0</v>
      </c>
      <c r="O33" s="137"/>
    </row>
    <row r="34" spans="1:16" ht="30" customHeight="1" outlineLevel="1" x14ac:dyDescent="0.3">
      <c r="A34" s="9"/>
      <c r="B34" s="71"/>
      <c r="C34" s="5"/>
      <c r="D34" s="5"/>
      <c r="E34" s="5"/>
      <c r="F34" s="5"/>
      <c r="G34" s="5"/>
      <c r="H34" s="70"/>
      <c r="I34" s="147"/>
      <c r="J34" s="148"/>
      <c r="K34" s="149"/>
      <c r="L34" s="150"/>
      <c r="M34" s="150"/>
      <c r="N34" s="134">
        <f t="shared" si="0"/>
        <v>0</v>
      </c>
      <c r="O34" s="137"/>
    </row>
    <row r="35" spans="1:16" ht="30" customHeight="1" outlineLevel="1" x14ac:dyDescent="0.3">
      <c r="A35" s="9"/>
      <c r="B35" s="71"/>
      <c r="C35" s="5"/>
      <c r="D35" s="5"/>
      <c r="E35" s="5"/>
      <c r="F35" s="5"/>
      <c r="G35" s="5"/>
      <c r="H35" s="70"/>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27"/>
      <c r="I37" s="128"/>
      <c r="J37" s="128"/>
      <c r="K37" s="128"/>
      <c r="L37" s="128"/>
      <c r="M37" s="128"/>
      <c r="N37" s="128"/>
      <c r="O37" s="129"/>
    </row>
    <row r="38" spans="1:16" ht="21" customHeight="1" x14ac:dyDescent="0.3">
      <c r="A38" s="9"/>
      <c r="B38" s="176" t="str">
        <f>VLOOKUP(B20,EAS!A2:B1439,2,0)</f>
        <v>CONSEJO REGIONAL INDIGENA DEL CHOCO</v>
      </c>
      <c r="C38" s="176"/>
      <c r="D38" s="176"/>
      <c r="E38" s="176"/>
      <c r="F38" s="176"/>
      <c r="G38" s="5"/>
      <c r="H38" s="130"/>
      <c r="I38" s="188" t="s">
        <v>7</v>
      </c>
      <c r="J38" s="188"/>
      <c r="K38" s="188"/>
      <c r="L38" s="188"/>
      <c r="M38" s="188"/>
      <c r="N38" s="188"/>
      <c r="O38" s="131"/>
    </row>
    <row r="39" spans="1:16" ht="42.9" customHeight="1" thickBot="1" x14ac:dyDescent="0.35">
      <c r="A39" s="10"/>
      <c r="B39" s="11"/>
      <c r="C39" s="11"/>
      <c r="D39" s="11"/>
      <c r="E39" s="11"/>
      <c r="F39" s="11"/>
      <c r="G39" s="11"/>
      <c r="H39" s="10"/>
      <c r="I39" s="220" t="s">
        <v>2701</v>
      </c>
      <c r="J39" s="220"/>
      <c r="K39" s="220"/>
      <c r="L39" s="220"/>
      <c r="M39" s="220"/>
      <c r="N39" s="220"/>
      <c r="O39" s="12"/>
    </row>
    <row r="40" spans="1:16" ht="15" thickBot="1" x14ac:dyDescent="0.35"/>
    <row r="41" spans="1:16" s="19" customFormat="1" ht="31.5" customHeight="1" thickBot="1" x14ac:dyDescent="0.35">
      <c r="A41" s="178" t="s">
        <v>3</v>
      </c>
      <c r="B41" s="179"/>
      <c r="C41" s="179"/>
      <c r="D41" s="179"/>
      <c r="E41" s="179"/>
      <c r="F41" s="179"/>
      <c r="G41" s="179"/>
      <c r="H41" s="179"/>
      <c r="I41" s="179"/>
      <c r="J41" s="179"/>
      <c r="K41" s="179"/>
      <c r="L41" s="179"/>
      <c r="M41" s="179"/>
      <c r="N41" s="179"/>
      <c r="O41" s="180"/>
      <c r="P41" s="76"/>
    </row>
    <row r="42" spans="1:16" ht="8.25" customHeight="1" thickBot="1" x14ac:dyDescent="0.35"/>
    <row r="43" spans="1:16" s="19" customFormat="1" ht="31.5" customHeight="1" thickBot="1" x14ac:dyDescent="0.35">
      <c r="A43" s="222" t="s">
        <v>4</v>
      </c>
      <c r="B43" s="223"/>
      <c r="C43" s="223"/>
      <c r="D43" s="223"/>
      <c r="E43" s="223"/>
      <c r="F43" s="223"/>
      <c r="G43" s="223"/>
      <c r="H43" s="223"/>
      <c r="I43" s="223"/>
      <c r="J43" s="223"/>
      <c r="K43" s="223"/>
      <c r="L43" s="223"/>
      <c r="M43" s="223"/>
      <c r="N43" s="223"/>
      <c r="O43" s="224"/>
      <c r="P43" s="76"/>
    </row>
    <row r="44" spans="1:16" ht="15" customHeight="1" x14ac:dyDescent="0.3">
      <c r="A44" s="225" t="s">
        <v>2655</v>
      </c>
      <c r="B44" s="226"/>
      <c r="C44" s="226"/>
      <c r="D44" s="226"/>
      <c r="E44" s="226"/>
      <c r="F44" s="226"/>
      <c r="G44" s="226"/>
      <c r="H44" s="226"/>
      <c r="I44" s="226"/>
      <c r="J44" s="226"/>
      <c r="K44" s="226"/>
      <c r="L44" s="226"/>
      <c r="M44" s="226"/>
      <c r="N44" s="226"/>
      <c r="O44" s="227"/>
    </row>
    <row r="45" spans="1:16" x14ac:dyDescent="0.3">
      <c r="A45" s="228"/>
      <c r="B45" s="229"/>
      <c r="C45" s="229"/>
      <c r="D45" s="229"/>
      <c r="E45" s="229"/>
      <c r="F45" s="229"/>
      <c r="G45" s="229"/>
      <c r="H45" s="229"/>
      <c r="I45" s="229"/>
      <c r="J45" s="229"/>
      <c r="K45" s="229"/>
      <c r="L45" s="229"/>
      <c r="M45" s="229"/>
      <c r="N45" s="229"/>
      <c r="O45" s="23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1">
        <v>1</v>
      </c>
      <c r="B48" s="110" t="s">
        <v>2676</v>
      </c>
      <c r="C48" s="111" t="s">
        <v>31</v>
      </c>
      <c r="D48" s="119" t="s">
        <v>2677</v>
      </c>
      <c r="E48" s="143">
        <v>42053</v>
      </c>
      <c r="F48" s="143">
        <v>42342</v>
      </c>
      <c r="G48" s="158">
        <f>IF(AND(E48&lt;&gt;"",F48&lt;&gt;""),((F48-E48)/30),"")</f>
        <v>9.6333333333333329</v>
      </c>
      <c r="H48" s="113" t="s">
        <v>2678</v>
      </c>
      <c r="I48" s="112" t="s">
        <v>628</v>
      </c>
      <c r="J48" s="112" t="s">
        <v>632</v>
      </c>
      <c r="K48" s="121">
        <v>2865000000</v>
      </c>
      <c r="L48" s="114" t="s">
        <v>1148</v>
      </c>
      <c r="M48" s="115">
        <v>1</v>
      </c>
      <c r="N48" s="114" t="s">
        <v>27</v>
      </c>
      <c r="O48" s="114" t="s">
        <v>26</v>
      </c>
      <c r="P48" s="78"/>
    </row>
    <row r="49" spans="1:16" s="6" customFormat="1" ht="24.75" customHeight="1" x14ac:dyDescent="0.3">
      <c r="A49" s="141">
        <v>2</v>
      </c>
      <c r="B49" s="120" t="s">
        <v>2676</v>
      </c>
      <c r="C49" s="111" t="s">
        <v>31</v>
      </c>
      <c r="D49" s="119" t="s">
        <v>2677</v>
      </c>
      <c r="E49" s="143">
        <v>42053</v>
      </c>
      <c r="F49" s="143">
        <v>42342</v>
      </c>
      <c r="G49" s="158">
        <f t="shared" ref="G49:G50" si="2">IF(AND(E49&lt;&gt;"",F49&lt;&gt;""),((F49-E49)/30),"")</f>
        <v>9.6333333333333329</v>
      </c>
      <c r="H49" s="113" t="s">
        <v>2678</v>
      </c>
      <c r="I49" s="112" t="s">
        <v>628</v>
      </c>
      <c r="J49" s="112" t="s">
        <v>648</v>
      </c>
      <c r="K49" s="121">
        <v>2865000000</v>
      </c>
      <c r="L49" s="114" t="s">
        <v>1148</v>
      </c>
      <c r="M49" s="115">
        <v>1</v>
      </c>
      <c r="N49" s="114" t="s">
        <v>27</v>
      </c>
      <c r="O49" s="114" t="s">
        <v>26</v>
      </c>
      <c r="P49" s="78"/>
    </row>
    <row r="50" spans="1:16" s="6" customFormat="1" ht="24.75" customHeight="1" x14ac:dyDescent="0.3">
      <c r="A50" s="141">
        <v>3</v>
      </c>
      <c r="B50" s="120" t="s">
        <v>2676</v>
      </c>
      <c r="C50" s="111" t="s">
        <v>31</v>
      </c>
      <c r="D50" s="119" t="s">
        <v>2677</v>
      </c>
      <c r="E50" s="143">
        <v>42053</v>
      </c>
      <c r="F50" s="143">
        <v>42342</v>
      </c>
      <c r="G50" s="158">
        <f t="shared" si="2"/>
        <v>9.6333333333333329</v>
      </c>
      <c r="H50" s="117" t="s">
        <v>2678</v>
      </c>
      <c r="I50" s="112" t="s">
        <v>628</v>
      </c>
      <c r="J50" s="112" t="s">
        <v>649</v>
      </c>
      <c r="K50" s="121">
        <v>2865000000</v>
      </c>
      <c r="L50" s="114" t="s">
        <v>1148</v>
      </c>
      <c r="M50" s="115">
        <v>1</v>
      </c>
      <c r="N50" s="114" t="s">
        <v>27</v>
      </c>
      <c r="O50" s="114" t="s">
        <v>26</v>
      </c>
      <c r="P50" s="78"/>
    </row>
    <row r="51" spans="1:16" s="6" customFormat="1" ht="24.75" customHeight="1" outlineLevel="1" x14ac:dyDescent="0.3">
      <c r="A51" s="141">
        <v>4</v>
      </c>
      <c r="B51" s="120" t="s">
        <v>2676</v>
      </c>
      <c r="C51" s="111" t="s">
        <v>31</v>
      </c>
      <c r="D51" s="119" t="s">
        <v>2677</v>
      </c>
      <c r="E51" s="143">
        <v>42053</v>
      </c>
      <c r="F51" s="143">
        <v>42342</v>
      </c>
      <c r="G51" s="158">
        <f t="shared" ref="G51:G107" si="3">IF(AND(E51&lt;&gt;"",F51&lt;&gt;""),((F51-E51)/30),"")</f>
        <v>9.6333333333333329</v>
      </c>
      <c r="H51" s="120" t="s">
        <v>2678</v>
      </c>
      <c r="I51" s="112" t="s">
        <v>628</v>
      </c>
      <c r="J51" s="112" t="s">
        <v>651</v>
      </c>
      <c r="K51" s="121">
        <v>2865000000</v>
      </c>
      <c r="L51" s="114" t="s">
        <v>1148</v>
      </c>
      <c r="M51" s="115">
        <v>1</v>
      </c>
      <c r="N51" s="114" t="s">
        <v>27</v>
      </c>
      <c r="O51" s="114" t="s">
        <v>26</v>
      </c>
      <c r="P51" s="78"/>
    </row>
    <row r="52" spans="1:16" s="7" customFormat="1" ht="24.75" customHeight="1" outlineLevel="1" x14ac:dyDescent="0.3">
      <c r="A52" s="142">
        <v>5</v>
      </c>
      <c r="B52" s="120" t="s">
        <v>2676</v>
      </c>
      <c r="C52" s="111" t="s">
        <v>31</v>
      </c>
      <c r="D52" s="119" t="s">
        <v>2677</v>
      </c>
      <c r="E52" s="143">
        <v>42053</v>
      </c>
      <c r="F52" s="143">
        <v>42342</v>
      </c>
      <c r="G52" s="158">
        <f t="shared" si="3"/>
        <v>9.6333333333333329</v>
      </c>
      <c r="H52" s="117" t="s">
        <v>2678</v>
      </c>
      <c r="I52" s="112" t="s">
        <v>628</v>
      </c>
      <c r="J52" s="112" t="s">
        <v>653</v>
      </c>
      <c r="K52" s="121">
        <v>2865000000</v>
      </c>
      <c r="L52" s="114" t="s">
        <v>1148</v>
      </c>
      <c r="M52" s="115">
        <v>1</v>
      </c>
      <c r="N52" s="114" t="s">
        <v>27</v>
      </c>
      <c r="O52" s="114" t="s">
        <v>26</v>
      </c>
      <c r="P52" s="79"/>
    </row>
    <row r="53" spans="1:16" s="7" customFormat="1" ht="24.75" customHeight="1" outlineLevel="1" x14ac:dyDescent="0.3">
      <c r="A53" s="142">
        <v>6</v>
      </c>
      <c r="B53" s="120" t="s">
        <v>2676</v>
      </c>
      <c r="C53" s="111" t="s">
        <v>31</v>
      </c>
      <c r="D53" s="119" t="s">
        <v>2677</v>
      </c>
      <c r="E53" s="143">
        <v>42053</v>
      </c>
      <c r="F53" s="143">
        <v>42342</v>
      </c>
      <c r="G53" s="158">
        <f t="shared" si="3"/>
        <v>9.6333333333333329</v>
      </c>
      <c r="H53" s="117" t="s">
        <v>2678</v>
      </c>
      <c r="I53" s="112" t="s">
        <v>628</v>
      </c>
      <c r="J53" s="112" t="s">
        <v>655</v>
      </c>
      <c r="K53" s="121">
        <v>2865000000</v>
      </c>
      <c r="L53" s="114" t="s">
        <v>1148</v>
      </c>
      <c r="M53" s="115">
        <v>1</v>
      </c>
      <c r="N53" s="114" t="s">
        <v>27</v>
      </c>
      <c r="O53" s="114" t="s">
        <v>26</v>
      </c>
      <c r="P53" s="79"/>
    </row>
    <row r="54" spans="1:16" s="7" customFormat="1" ht="24.75" customHeight="1" outlineLevel="1" x14ac:dyDescent="0.3">
      <c r="A54" s="142">
        <v>7</v>
      </c>
      <c r="B54" s="120" t="s">
        <v>2676</v>
      </c>
      <c r="C54" s="111" t="s">
        <v>31</v>
      </c>
      <c r="D54" s="119" t="s">
        <v>2677</v>
      </c>
      <c r="E54" s="143">
        <v>42053</v>
      </c>
      <c r="F54" s="143">
        <v>42342</v>
      </c>
      <c r="G54" s="158">
        <f t="shared" si="3"/>
        <v>9.6333333333333329</v>
      </c>
      <c r="H54" s="113" t="s">
        <v>2678</v>
      </c>
      <c r="I54" s="112" t="s">
        <v>628</v>
      </c>
      <c r="J54" s="112" t="s">
        <v>656</v>
      </c>
      <c r="K54" s="121">
        <v>2865000000</v>
      </c>
      <c r="L54" s="114" t="s">
        <v>1148</v>
      </c>
      <c r="M54" s="115">
        <v>1</v>
      </c>
      <c r="N54" s="114" t="s">
        <v>27</v>
      </c>
      <c r="O54" s="114" t="s">
        <v>26</v>
      </c>
      <c r="P54" s="79"/>
    </row>
    <row r="55" spans="1:16" s="7" customFormat="1" ht="24.75" customHeight="1" outlineLevel="1" x14ac:dyDescent="0.3">
      <c r="A55" s="142">
        <v>8</v>
      </c>
      <c r="B55" s="120" t="s">
        <v>2676</v>
      </c>
      <c r="C55" s="111" t="s">
        <v>31</v>
      </c>
      <c r="D55" s="119" t="s">
        <v>2677</v>
      </c>
      <c r="E55" s="143">
        <v>42053</v>
      </c>
      <c r="F55" s="143">
        <v>42342</v>
      </c>
      <c r="G55" s="158">
        <f t="shared" si="3"/>
        <v>9.6333333333333329</v>
      </c>
      <c r="H55" s="113" t="s">
        <v>2678</v>
      </c>
      <c r="I55" s="112" t="s">
        <v>628</v>
      </c>
      <c r="J55" s="112" t="s">
        <v>657</v>
      </c>
      <c r="K55" s="121">
        <v>2865000000</v>
      </c>
      <c r="L55" s="114" t="s">
        <v>1148</v>
      </c>
      <c r="M55" s="115">
        <v>1</v>
      </c>
      <c r="N55" s="114" t="s">
        <v>27</v>
      </c>
      <c r="O55" s="114" t="s">
        <v>26</v>
      </c>
      <c r="P55" s="79"/>
    </row>
    <row r="56" spans="1:16" s="7" customFormat="1" ht="24.75" customHeight="1" outlineLevel="1" x14ac:dyDescent="0.3">
      <c r="A56" s="142">
        <v>9</v>
      </c>
      <c r="B56" s="120" t="s">
        <v>2676</v>
      </c>
      <c r="C56" s="111" t="s">
        <v>31</v>
      </c>
      <c r="D56" s="119" t="s">
        <v>2679</v>
      </c>
      <c r="E56" s="143">
        <v>42422</v>
      </c>
      <c r="F56" s="143">
        <v>42706</v>
      </c>
      <c r="G56" s="158">
        <f t="shared" si="3"/>
        <v>9.4666666666666668</v>
      </c>
      <c r="H56" s="113" t="s">
        <v>2678</v>
      </c>
      <c r="I56" s="112" t="s">
        <v>628</v>
      </c>
      <c r="J56" s="112" t="s">
        <v>632</v>
      </c>
      <c r="K56" s="116">
        <v>3444703152</v>
      </c>
      <c r="L56" s="114" t="s">
        <v>1148</v>
      </c>
      <c r="M56" s="115">
        <v>1</v>
      </c>
      <c r="N56" s="114" t="s">
        <v>27</v>
      </c>
      <c r="O56" s="114" t="s">
        <v>26</v>
      </c>
      <c r="P56" s="79"/>
    </row>
    <row r="57" spans="1:16" s="7" customFormat="1" ht="24.75" customHeight="1" outlineLevel="1" x14ac:dyDescent="0.3">
      <c r="A57" s="142">
        <v>10</v>
      </c>
      <c r="B57" s="120" t="s">
        <v>2676</v>
      </c>
      <c r="C57" s="65" t="s">
        <v>31</v>
      </c>
      <c r="D57" s="119" t="s">
        <v>2679</v>
      </c>
      <c r="E57" s="143">
        <v>42422</v>
      </c>
      <c r="F57" s="143">
        <v>42706</v>
      </c>
      <c r="G57" s="158">
        <f t="shared" si="3"/>
        <v>9.4666666666666668</v>
      </c>
      <c r="H57" s="120" t="s">
        <v>2678</v>
      </c>
      <c r="I57" s="63" t="s">
        <v>628</v>
      </c>
      <c r="J57" s="119" t="s">
        <v>648</v>
      </c>
      <c r="K57" s="116">
        <v>3444703152</v>
      </c>
      <c r="L57" s="65" t="s">
        <v>1148</v>
      </c>
      <c r="M57" s="67">
        <v>1</v>
      </c>
      <c r="N57" s="65" t="s">
        <v>27</v>
      </c>
      <c r="O57" s="65" t="s">
        <v>26</v>
      </c>
      <c r="P57" s="79"/>
    </row>
    <row r="58" spans="1:16" s="7" customFormat="1" ht="24.75" customHeight="1" outlineLevel="1" x14ac:dyDescent="0.3">
      <c r="A58" s="142">
        <v>11</v>
      </c>
      <c r="B58" s="120" t="s">
        <v>2676</v>
      </c>
      <c r="C58" s="65" t="s">
        <v>31</v>
      </c>
      <c r="D58" s="119" t="s">
        <v>2679</v>
      </c>
      <c r="E58" s="143">
        <v>42422</v>
      </c>
      <c r="F58" s="143">
        <v>42706</v>
      </c>
      <c r="G58" s="158">
        <f t="shared" si="3"/>
        <v>9.4666666666666668</v>
      </c>
      <c r="H58" s="64" t="s">
        <v>2678</v>
      </c>
      <c r="I58" s="63" t="s">
        <v>628</v>
      </c>
      <c r="J58" s="119" t="s">
        <v>649</v>
      </c>
      <c r="K58" s="116">
        <v>3444703152</v>
      </c>
      <c r="L58" s="65" t="s">
        <v>1148</v>
      </c>
      <c r="M58" s="67">
        <v>1</v>
      </c>
      <c r="N58" s="65" t="s">
        <v>27</v>
      </c>
      <c r="O58" s="65" t="s">
        <v>26</v>
      </c>
      <c r="P58" s="79"/>
    </row>
    <row r="59" spans="1:16" s="7" customFormat="1" ht="24.75" customHeight="1" outlineLevel="1" x14ac:dyDescent="0.3">
      <c r="A59" s="142">
        <v>12</v>
      </c>
      <c r="B59" s="120" t="s">
        <v>2676</v>
      </c>
      <c r="C59" s="65" t="s">
        <v>31</v>
      </c>
      <c r="D59" s="119" t="s">
        <v>2679</v>
      </c>
      <c r="E59" s="143">
        <v>42422</v>
      </c>
      <c r="F59" s="143">
        <v>42706</v>
      </c>
      <c r="G59" s="158">
        <f t="shared" si="3"/>
        <v>9.4666666666666668</v>
      </c>
      <c r="H59" s="64" t="s">
        <v>2678</v>
      </c>
      <c r="I59" s="63" t="s">
        <v>628</v>
      </c>
      <c r="J59" s="119" t="s">
        <v>651</v>
      </c>
      <c r="K59" s="116">
        <v>3444703152</v>
      </c>
      <c r="L59" s="65" t="s">
        <v>1148</v>
      </c>
      <c r="M59" s="67">
        <v>1</v>
      </c>
      <c r="N59" s="65" t="s">
        <v>27</v>
      </c>
      <c r="O59" s="65" t="s">
        <v>26</v>
      </c>
      <c r="P59" s="79"/>
    </row>
    <row r="60" spans="1:16" s="7" customFormat="1" ht="24.75" customHeight="1" outlineLevel="1" x14ac:dyDescent="0.3">
      <c r="A60" s="142">
        <v>13</v>
      </c>
      <c r="B60" s="120" t="s">
        <v>2676</v>
      </c>
      <c r="C60" s="65" t="s">
        <v>31</v>
      </c>
      <c r="D60" s="119" t="s">
        <v>2679</v>
      </c>
      <c r="E60" s="143">
        <v>42422</v>
      </c>
      <c r="F60" s="143">
        <v>42706</v>
      </c>
      <c r="G60" s="158">
        <f t="shared" si="3"/>
        <v>9.4666666666666668</v>
      </c>
      <c r="H60" s="64" t="s">
        <v>2678</v>
      </c>
      <c r="I60" s="63" t="s">
        <v>628</v>
      </c>
      <c r="J60" s="119" t="s">
        <v>653</v>
      </c>
      <c r="K60" s="116">
        <v>3444703152</v>
      </c>
      <c r="L60" s="65" t="s">
        <v>1148</v>
      </c>
      <c r="M60" s="67">
        <v>1</v>
      </c>
      <c r="N60" s="65" t="s">
        <v>27</v>
      </c>
      <c r="O60" s="65" t="s">
        <v>26</v>
      </c>
      <c r="P60" s="79"/>
    </row>
    <row r="61" spans="1:16" s="7" customFormat="1" ht="24.75" customHeight="1" outlineLevel="1" x14ac:dyDescent="0.3">
      <c r="A61" s="142">
        <v>14</v>
      </c>
      <c r="B61" s="120" t="s">
        <v>2676</v>
      </c>
      <c r="C61" s="65" t="s">
        <v>31</v>
      </c>
      <c r="D61" s="119" t="s">
        <v>2679</v>
      </c>
      <c r="E61" s="143">
        <v>42422</v>
      </c>
      <c r="F61" s="143">
        <v>42706</v>
      </c>
      <c r="G61" s="158">
        <f t="shared" si="3"/>
        <v>9.4666666666666668</v>
      </c>
      <c r="H61" s="64" t="s">
        <v>2678</v>
      </c>
      <c r="I61" s="63" t="s">
        <v>628</v>
      </c>
      <c r="J61" s="119" t="s">
        <v>655</v>
      </c>
      <c r="K61" s="116">
        <v>3444703152</v>
      </c>
      <c r="L61" s="65" t="s">
        <v>1148</v>
      </c>
      <c r="M61" s="67">
        <v>1</v>
      </c>
      <c r="N61" s="65" t="s">
        <v>27</v>
      </c>
      <c r="O61" s="65" t="s">
        <v>26</v>
      </c>
      <c r="P61" s="79"/>
    </row>
    <row r="62" spans="1:16" s="7" customFormat="1" ht="24.75" customHeight="1" outlineLevel="1" x14ac:dyDescent="0.3">
      <c r="A62" s="142">
        <v>15</v>
      </c>
      <c r="B62" s="120" t="s">
        <v>2676</v>
      </c>
      <c r="C62" s="65" t="s">
        <v>31</v>
      </c>
      <c r="D62" s="119" t="s">
        <v>2679</v>
      </c>
      <c r="E62" s="143">
        <v>42422</v>
      </c>
      <c r="F62" s="143">
        <v>42706</v>
      </c>
      <c r="G62" s="158">
        <f t="shared" si="3"/>
        <v>9.4666666666666668</v>
      </c>
      <c r="H62" s="64" t="s">
        <v>2678</v>
      </c>
      <c r="I62" s="63" t="s">
        <v>628</v>
      </c>
      <c r="J62" s="119" t="s">
        <v>657</v>
      </c>
      <c r="K62" s="116">
        <v>3444703152</v>
      </c>
      <c r="L62" s="65" t="s">
        <v>1148</v>
      </c>
      <c r="M62" s="67">
        <v>1</v>
      </c>
      <c r="N62" s="65" t="s">
        <v>27</v>
      </c>
      <c r="O62" s="65" t="s">
        <v>26</v>
      </c>
      <c r="P62" s="79"/>
    </row>
    <row r="63" spans="1:16" s="7" customFormat="1" ht="24.75" customHeight="1" outlineLevel="1" x14ac:dyDescent="0.3">
      <c r="A63" s="142">
        <v>16</v>
      </c>
      <c r="B63" s="64" t="s">
        <v>2680</v>
      </c>
      <c r="C63" s="65" t="s">
        <v>31</v>
      </c>
      <c r="D63" s="119" t="s">
        <v>2681</v>
      </c>
      <c r="E63" s="143">
        <v>42409</v>
      </c>
      <c r="F63" s="143">
        <v>42717</v>
      </c>
      <c r="G63" s="158">
        <f t="shared" si="3"/>
        <v>10.266666666666667</v>
      </c>
      <c r="H63" s="64" t="s">
        <v>2682</v>
      </c>
      <c r="I63" s="63" t="s">
        <v>628</v>
      </c>
      <c r="J63" s="63" t="s">
        <v>649</v>
      </c>
      <c r="K63" s="66">
        <v>130300000</v>
      </c>
      <c r="L63" s="65" t="s">
        <v>1148</v>
      </c>
      <c r="M63" s="67">
        <v>1</v>
      </c>
      <c r="N63" s="65" t="s">
        <v>27</v>
      </c>
      <c r="O63" s="65" t="s">
        <v>26</v>
      </c>
      <c r="P63" s="79"/>
    </row>
    <row r="64" spans="1:16" s="7" customFormat="1" ht="24.75" customHeight="1" outlineLevel="1" x14ac:dyDescent="0.3">
      <c r="A64" s="142">
        <v>17</v>
      </c>
      <c r="B64" s="120" t="s">
        <v>2676</v>
      </c>
      <c r="C64" s="65" t="s">
        <v>31</v>
      </c>
      <c r="D64" s="119" t="s">
        <v>2683</v>
      </c>
      <c r="E64" s="143">
        <v>42804</v>
      </c>
      <c r="F64" s="143">
        <v>43070</v>
      </c>
      <c r="G64" s="158">
        <f t="shared" si="3"/>
        <v>8.8666666666666671</v>
      </c>
      <c r="H64" s="64" t="s">
        <v>2678</v>
      </c>
      <c r="I64" s="63" t="s">
        <v>628</v>
      </c>
      <c r="J64" s="63" t="s">
        <v>632</v>
      </c>
      <c r="K64" s="66">
        <v>5382224559</v>
      </c>
      <c r="L64" s="65" t="s">
        <v>1148</v>
      </c>
      <c r="M64" s="67">
        <v>1</v>
      </c>
      <c r="N64" s="65" t="s">
        <v>27</v>
      </c>
      <c r="O64" s="65" t="s">
        <v>26</v>
      </c>
      <c r="P64" s="79"/>
    </row>
    <row r="65" spans="1:16" s="7" customFormat="1" ht="24.75" customHeight="1" outlineLevel="1" x14ac:dyDescent="0.3">
      <c r="A65" s="142">
        <v>18</v>
      </c>
      <c r="B65" s="120" t="s">
        <v>2676</v>
      </c>
      <c r="C65" s="65" t="s">
        <v>31</v>
      </c>
      <c r="D65" s="119" t="s">
        <v>2683</v>
      </c>
      <c r="E65" s="143">
        <v>42804</v>
      </c>
      <c r="F65" s="143">
        <v>43070</v>
      </c>
      <c r="G65" s="158">
        <f t="shared" si="3"/>
        <v>8.8666666666666671</v>
      </c>
      <c r="H65" s="64" t="s">
        <v>2678</v>
      </c>
      <c r="I65" s="63" t="s">
        <v>628</v>
      </c>
      <c r="J65" s="63" t="s">
        <v>648</v>
      </c>
      <c r="K65" s="121">
        <v>5382224559</v>
      </c>
      <c r="L65" s="65" t="s">
        <v>1148</v>
      </c>
      <c r="M65" s="67">
        <v>1</v>
      </c>
      <c r="N65" s="65" t="s">
        <v>27</v>
      </c>
      <c r="O65" s="65" t="s">
        <v>26</v>
      </c>
      <c r="P65" s="79"/>
    </row>
    <row r="66" spans="1:16" s="7" customFormat="1" ht="24.75" customHeight="1" outlineLevel="1" x14ac:dyDescent="0.3">
      <c r="A66" s="142">
        <v>19</v>
      </c>
      <c r="B66" s="64" t="s">
        <v>2676</v>
      </c>
      <c r="C66" s="65" t="s">
        <v>31</v>
      </c>
      <c r="D66" s="119" t="s">
        <v>2683</v>
      </c>
      <c r="E66" s="143">
        <v>42804</v>
      </c>
      <c r="F66" s="143">
        <v>43070</v>
      </c>
      <c r="G66" s="158">
        <f t="shared" si="3"/>
        <v>8.8666666666666671</v>
      </c>
      <c r="H66" s="64" t="s">
        <v>2678</v>
      </c>
      <c r="I66" s="63" t="s">
        <v>628</v>
      </c>
      <c r="J66" s="63" t="s">
        <v>649</v>
      </c>
      <c r="K66" s="121">
        <v>5382224559</v>
      </c>
      <c r="L66" s="65" t="s">
        <v>1148</v>
      </c>
      <c r="M66" s="67">
        <v>1</v>
      </c>
      <c r="N66" s="65" t="s">
        <v>27</v>
      </c>
      <c r="O66" s="65" t="s">
        <v>26</v>
      </c>
      <c r="P66" s="79"/>
    </row>
    <row r="67" spans="1:16" s="7" customFormat="1" ht="24.75" customHeight="1" outlineLevel="1" x14ac:dyDescent="0.3">
      <c r="A67" s="142">
        <v>20</v>
      </c>
      <c r="B67" s="64" t="s">
        <v>2676</v>
      </c>
      <c r="C67" s="65" t="s">
        <v>31</v>
      </c>
      <c r="D67" s="119" t="s">
        <v>2683</v>
      </c>
      <c r="E67" s="143">
        <v>42804</v>
      </c>
      <c r="F67" s="143">
        <v>43070</v>
      </c>
      <c r="G67" s="158">
        <f t="shared" si="3"/>
        <v>8.8666666666666671</v>
      </c>
      <c r="H67" s="64" t="s">
        <v>2678</v>
      </c>
      <c r="I67" s="63" t="s">
        <v>628</v>
      </c>
      <c r="J67" s="63" t="s">
        <v>651</v>
      </c>
      <c r="K67" s="121">
        <v>5382224559</v>
      </c>
      <c r="L67" s="65" t="s">
        <v>1148</v>
      </c>
      <c r="M67" s="67">
        <v>1</v>
      </c>
      <c r="N67" s="65" t="s">
        <v>27</v>
      </c>
      <c r="O67" s="65" t="s">
        <v>26</v>
      </c>
      <c r="P67" s="79"/>
    </row>
    <row r="68" spans="1:16" s="7" customFormat="1" ht="24.75" customHeight="1" outlineLevel="1" x14ac:dyDescent="0.3">
      <c r="A68" s="142">
        <v>21</v>
      </c>
      <c r="B68" s="64" t="s">
        <v>2676</v>
      </c>
      <c r="C68" s="65" t="s">
        <v>31</v>
      </c>
      <c r="D68" s="119" t="s">
        <v>2683</v>
      </c>
      <c r="E68" s="143">
        <v>42804</v>
      </c>
      <c r="F68" s="143">
        <v>43070</v>
      </c>
      <c r="G68" s="158">
        <f t="shared" si="3"/>
        <v>8.8666666666666671</v>
      </c>
      <c r="H68" s="64" t="s">
        <v>2678</v>
      </c>
      <c r="I68" s="63" t="s">
        <v>628</v>
      </c>
      <c r="J68" s="63" t="s">
        <v>653</v>
      </c>
      <c r="K68" s="121">
        <v>5382224559</v>
      </c>
      <c r="L68" s="65" t="s">
        <v>1148</v>
      </c>
      <c r="M68" s="67">
        <v>1</v>
      </c>
      <c r="N68" s="65" t="s">
        <v>27</v>
      </c>
      <c r="O68" s="65" t="s">
        <v>26</v>
      </c>
      <c r="P68" s="79"/>
    </row>
    <row r="69" spans="1:16" s="7" customFormat="1" ht="24.75" customHeight="1" outlineLevel="1" x14ac:dyDescent="0.3">
      <c r="A69" s="142">
        <v>22</v>
      </c>
      <c r="B69" s="64" t="s">
        <v>2676</v>
      </c>
      <c r="C69" s="65" t="s">
        <v>31</v>
      </c>
      <c r="D69" s="119" t="s">
        <v>2683</v>
      </c>
      <c r="E69" s="143">
        <v>42804</v>
      </c>
      <c r="F69" s="143">
        <v>43070</v>
      </c>
      <c r="G69" s="158">
        <f t="shared" si="3"/>
        <v>8.8666666666666671</v>
      </c>
      <c r="H69" s="64" t="s">
        <v>2678</v>
      </c>
      <c r="I69" s="63" t="s">
        <v>628</v>
      </c>
      <c r="J69" s="63" t="s">
        <v>657</v>
      </c>
      <c r="K69" s="121">
        <v>5382224559</v>
      </c>
      <c r="L69" s="65" t="s">
        <v>1148</v>
      </c>
      <c r="M69" s="67">
        <v>1</v>
      </c>
      <c r="N69" s="65" t="s">
        <v>27</v>
      </c>
      <c r="O69" s="65" t="s">
        <v>26</v>
      </c>
      <c r="P69" s="79"/>
    </row>
    <row r="70" spans="1:16" s="7" customFormat="1" ht="24.75" customHeight="1" outlineLevel="1" x14ac:dyDescent="0.3">
      <c r="A70" s="142">
        <v>23</v>
      </c>
      <c r="B70" s="64" t="s">
        <v>2676</v>
      </c>
      <c r="C70" s="65" t="s">
        <v>31</v>
      </c>
      <c r="D70" s="119" t="s">
        <v>2683</v>
      </c>
      <c r="E70" s="143">
        <v>42804</v>
      </c>
      <c r="F70" s="143">
        <v>43070</v>
      </c>
      <c r="G70" s="158">
        <f t="shared" si="3"/>
        <v>8.8666666666666671</v>
      </c>
      <c r="H70" s="64" t="s">
        <v>2678</v>
      </c>
      <c r="I70" s="63" t="s">
        <v>628</v>
      </c>
      <c r="J70" s="63" t="s">
        <v>659</v>
      </c>
      <c r="K70" s="121">
        <v>5382224559</v>
      </c>
      <c r="L70" s="65" t="s">
        <v>1148</v>
      </c>
      <c r="M70" s="67">
        <v>1</v>
      </c>
      <c r="N70" s="65" t="s">
        <v>27</v>
      </c>
      <c r="O70" s="65" t="s">
        <v>26</v>
      </c>
      <c r="P70" s="79"/>
    </row>
    <row r="71" spans="1:16" s="7" customFormat="1" ht="24.75" customHeight="1" outlineLevel="1" x14ac:dyDescent="0.3">
      <c r="A71" s="142">
        <v>24</v>
      </c>
      <c r="B71" s="64" t="s">
        <v>2680</v>
      </c>
      <c r="C71" s="65" t="s">
        <v>31</v>
      </c>
      <c r="D71" s="63" t="s">
        <v>2684</v>
      </c>
      <c r="E71" s="143">
        <v>42773</v>
      </c>
      <c r="F71" s="143">
        <v>43077</v>
      </c>
      <c r="G71" s="158">
        <f t="shared" si="3"/>
        <v>10.133333333333333</v>
      </c>
      <c r="H71" s="64" t="s">
        <v>2682</v>
      </c>
      <c r="I71" s="63" t="s">
        <v>628</v>
      </c>
      <c r="J71" s="63" t="s">
        <v>649</v>
      </c>
      <c r="K71" s="121">
        <v>140500000</v>
      </c>
      <c r="L71" s="65" t="s">
        <v>1148</v>
      </c>
      <c r="M71" s="67">
        <v>1</v>
      </c>
      <c r="N71" s="65" t="s">
        <v>27</v>
      </c>
      <c r="O71" s="65" t="s">
        <v>26</v>
      </c>
      <c r="P71" s="79"/>
    </row>
    <row r="72" spans="1:16" s="7" customFormat="1" ht="24.75" customHeight="1" outlineLevel="1" x14ac:dyDescent="0.3">
      <c r="A72" s="142">
        <v>25</v>
      </c>
      <c r="B72" s="64" t="s">
        <v>2685</v>
      </c>
      <c r="C72" s="65" t="s">
        <v>32</v>
      </c>
      <c r="D72" s="63" t="s">
        <v>2686</v>
      </c>
      <c r="E72" s="143">
        <v>42739</v>
      </c>
      <c r="F72" s="143">
        <v>43099</v>
      </c>
      <c r="G72" s="158">
        <f t="shared" si="3"/>
        <v>12</v>
      </c>
      <c r="H72" s="64" t="s">
        <v>2687</v>
      </c>
      <c r="I72" s="63" t="s">
        <v>628</v>
      </c>
      <c r="J72" s="63" t="s">
        <v>632</v>
      </c>
      <c r="K72" s="66">
        <v>230000000</v>
      </c>
      <c r="L72" s="65" t="s">
        <v>1148</v>
      </c>
      <c r="M72" s="67">
        <v>1</v>
      </c>
      <c r="N72" s="65" t="s">
        <v>27</v>
      </c>
      <c r="O72" s="65" t="s">
        <v>1148</v>
      </c>
      <c r="P72" s="79"/>
    </row>
    <row r="73" spans="1:16" s="7" customFormat="1" ht="24.75" customHeight="1" outlineLevel="1" x14ac:dyDescent="0.3">
      <c r="A73" s="142">
        <v>26</v>
      </c>
      <c r="B73" s="64" t="s">
        <v>2676</v>
      </c>
      <c r="C73" s="65" t="s">
        <v>31</v>
      </c>
      <c r="D73" s="63" t="s">
        <v>2688</v>
      </c>
      <c r="E73" s="143">
        <v>43412</v>
      </c>
      <c r="F73" s="143">
        <v>43455</v>
      </c>
      <c r="G73" s="158">
        <f t="shared" si="3"/>
        <v>1.4333333333333333</v>
      </c>
      <c r="H73" s="64" t="s">
        <v>2678</v>
      </c>
      <c r="I73" s="63" t="s">
        <v>628</v>
      </c>
      <c r="J73" s="63" t="s">
        <v>632</v>
      </c>
      <c r="K73" s="116">
        <v>1247235289</v>
      </c>
      <c r="L73" s="65" t="s">
        <v>1148</v>
      </c>
      <c r="M73" s="67">
        <v>1</v>
      </c>
      <c r="N73" s="65" t="s">
        <v>27</v>
      </c>
      <c r="O73" s="65" t="s">
        <v>1148</v>
      </c>
      <c r="P73" s="79"/>
    </row>
    <row r="74" spans="1:16" s="7" customFormat="1" ht="24.75" customHeight="1" outlineLevel="1" x14ac:dyDescent="0.3">
      <c r="A74" s="142">
        <v>27</v>
      </c>
      <c r="B74" s="64" t="s">
        <v>2680</v>
      </c>
      <c r="C74" s="65" t="s">
        <v>31</v>
      </c>
      <c r="D74" s="63" t="s">
        <v>2691</v>
      </c>
      <c r="E74" s="143">
        <v>43108</v>
      </c>
      <c r="F74" s="143">
        <v>43448</v>
      </c>
      <c r="G74" s="158">
        <f t="shared" si="3"/>
        <v>11.333333333333334</v>
      </c>
      <c r="H74" s="64" t="s">
        <v>2682</v>
      </c>
      <c r="I74" s="63" t="s">
        <v>628</v>
      </c>
      <c r="J74" s="63" t="s">
        <v>649</v>
      </c>
      <c r="K74" s="66">
        <v>120000000</v>
      </c>
      <c r="L74" s="65" t="s">
        <v>1148</v>
      </c>
      <c r="M74" s="67">
        <v>1</v>
      </c>
      <c r="N74" s="65" t="s">
        <v>27</v>
      </c>
      <c r="O74" s="65" t="s">
        <v>1148</v>
      </c>
      <c r="P74" s="79"/>
    </row>
    <row r="75" spans="1:16" s="7" customFormat="1" ht="24.75" customHeight="1" outlineLevel="1" x14ac:dyDescent="0.3">
      <c r="A75" s="142">
        <v>28</v>
      </c>
      <c r="B75" s="64" t="s">
        <v>2676</v>
      </c>
      <c r="C75" s="65" t="s">
        <v>31</v>
      </c>
      <c r="D75" s="63" t="s">
        <v>2692</v>
      </c>
      <c r="E75" s="143">
        <v>43486</v>
      </c>
      <c r="F75" s="143">
        <v>43805</v>
      </c>
      <c r="G75" s="158">
        <f t="shared" si="3"/>
        <v>10.633333333333333</v>
      </c>
      <c r="H75" s="64" t="s">
        <v>2678</v>
      </c>
      <c r="I75" s="63" t="s">
        <v>628</v>
      </c>
      <c r="J75" s="63" t="s">
        <v>632</v>
      </c>
      <c r="K75" s="66">
        <v>6680161856</v>
      </c>
      <c r="L75" s="65" t="s">
        <v>1148</v>
      </c>
      <c r="M75" s="67">
        <v>1</v>
      </c>
      <c r="N75" s="65" t="s">
        <v>27</v>
      </c>
      <c r="O75" s="65" t="s">
        <v>1148</v>
      </c>
      <c r="P75" s="79"/>
    </row>
    <row r="76" spans="1:16" s="7" customFormat="1" ht="24.75" customHeight="1" outlineLevel="1" x14ac:dyDescent="0.3">
      <c r="A76" s="142">
        <v>29</v>
      </c>
      <c r="B76" s="64" t="s">
        <v>2676</v>
      </c>
      <c r="C76" s="65" t="s">
        <v>31</v>
      </c>
      <c r="D76" s="63" t="s">
        <v>2692</v>
      </c>
      <c r="E76" s="143">
        <v>43486</v>
      </c>
      <c r="F76" s="143">
        <v>43805</v>
      </c>
      <c r="G76" s="158">
        <f t="shared" si="3"/>
        <v>10.633333333333333</v>
      </c>
      <c r="H76" s="64" t="s">
        <v>2678</v>
      </c>
      <c r="I76" s="63" t="s">
        <v>628</v>
      </c>
      <c r="J76" s="63" t="s">
        <v>648</v>
      </c>
      <c r="K76" s="121">
        <v>6680161856</v>
      </c>
      <c r="L76" s="65" t="s">
        <v>1148</v>
      </c>
      <c r="M76" s="67">
        <v>1</v>
      </c>
      <c r="N76" s="65" t="s">
        <v>27</v>
      </c>
      <c r="O76" s="65" t="s">
        <v>1148</v>
      </c>
      <c r="P76" s="79"/>
    </row>
    <row r="77" spans="1:16" s="7" customFormat="1" ht="24.75" customHeight="1" outlineLevel="1" x14ac:dyDescent="0.3">
      <c r="A77" s="142">
        <v>30</v>
      </c>
      <c r="B77" s="64" t="s">
        <v>2676</v>
      </c>
      <c r="C77" s="65" t="s">
        <v>31</v>
      </c>
      <c r="D77" s="63" t="s">
        <v>2692</v>
      </c>
      <c r="E77" s="143">
        <v>43486</v>
      </c>
      <c r="F77" s="143">
        <v>43805</v>
      </c>
      <c r="G77" s="158">
        <f t="shared" si="3"/>
        <v>10.633333333333333</v>
      </c>
      <c r="H77" s="64" t="s">
        <v>2678</v>
      </c>
      <c r="I77" s="63" t="s">
        <v>628</v>
      </c>
      <c r="J77" s="63" t="s">
        <v>649</v>
      </c>
      <c r="K77" s="121">
        <v>6680161856</v>
      </c>
      <c r="L77" s="65" t="s">
        <v>1148</v>
      </c>
      <c r="M77" s="67">
        <v>1</v>
      </c>
      <c r="N77" s="65" t="s">
        <v>27</v>
      </c>
      <c r="O77" s="65" t="s">
        <v>1148</v>
      </c>
      <c r="P77" s="79"/>
    </row>
    <row r="78" spans="1:16" s="7" customFormat="1" ht="24.75" customHeight="1" outlineLevel="1" x14ac:dyDescent="0.3">
      <c r="A78" s="142">
        <v>31</v>
      </c>
      <c r="B78" s="64" t="s">
        <v>2676</v>
      </c>
      <c r="C78" s="65" t="s">
        <v>31</v>
      </c>
      <c r="D78" s="63" t="s">
        <v>2692</v>
      </c>
      <c r="E78" s="143">
        <v>43486</v>
      </c>
      <c r="F78" s="143">
        <v>43805</v>
      </c>
      <c r="G78" s="158">
        <f t="shared" si="3"/>
        <v>10.633333333333333</v>
      </c>
      <c r="H78" s="64" t="s">
        <v>2678</v>
      </c>
      <c r="I78" s="63" t="s">
        <v>628</v>
      </c>
      <c r="J78" s="63" t="s">
        <v>651</v>
      </c>
      <c r="K78" s="121">
        <v>6680161856</v>
      </c>
      <c r="L78" s="65" t="s">
        <v>1148</v>
      </c>
      <c r="M78" s="67">
        <v>1</v>
      </c>
      <c r="N78" s="65" t="s">
        <v>27</v>
      </c>
      <c r="O78" s="65" t="s">
        <v>1148</v>
      </c>
      <c r="P78" s="79"/>
    </row>
    <row r="79" spans="1:16" s="7" customFormat="1" ht="24.75" customHeight="1" outlineLevel="1" x14ac:dyDescent="0.3">
      <c r="A79" s="142">
        <v>32</v>
      </c>
      <c r="B79" s="64" t="s">
        <v>2676</v>
      </c>
      <c r="C79" s="65" t="s">
        <v>31</v>
      </c>
      <c r="D79" s="63" t="s">
        <v>2692</v>
      </c>
      <c r="E79" s="143">
        <v>43486</v>
      </c>
      <c r="F79" s="143">
        <v>43805</v>
      </c>
      <c r="G79" s="158">
        <f t="shared" si="3"/>
        <v>10.633333333333333</v>
      </c>
      <c r="H79" s="64" t="s">
        <v>2678</v>
      </c>
      <c r="I79" s="63" t="s">
        <v>628</v>
      </c>
      <c r="J79" s="63" t="s">
        <v>653</v>
      </c>
      <c r="K79" s="121">
        <v>6680161856</v>
      </c>
      <c r="L79" s="65" t="s">
        <v>1148</v>
      </c>
      <c r="M79" s="67">
        <v>1</v>
      </c>
      <c r="N79" s="65" t="s">
        <v>27</v>
      </c>
      <c r="O79" s="65" t="s">
        <v>1148</v>
      </c>
      <c r="P79" s="79"/>
    </row>
    <row r="80" spans="1:16" s="7" customFormat="1" ht="24.75" customHeight="1" outlineLevel="1" x14ac:dyDescent="0.3">
      <c r="A80" s="142">
        <v>33</v>
      </c>
      <c r="B80" s="64" t="s">
        <v>2665</v>
      </c>
      <c r="C80" s="65" t="s">
        <v>31</v>
      </c>
      <c r="D80" s="63" t="s">
        <v>2693</v>
      </c>
      <c r="E80" s="143">
        <v>43483</v>
      </c>
      <c r="F80" s="143">
        <v>43814</v>
      </c>
      <c r="G80" s="158">
        <f t="shared" si="3"/>
        <v>11.033333333333333</v>
      </c>
      <c r="H80" s="64" t="s">
        <v>2690</v>
      </c>
      <c r="I80" s="63" t="s">
        <v>628</v>
      </c>
      <c r="J80" s="63" t="s">
        <v>636</v>
      </c>
      <c r="K80" s="121">
        <v>764335075</v>
      </c>
      <c r="L80" s="65" t="s">
        <v>1148</v>
      </c>
      <c r="M80" s="67">
        <v>1</v>
      </c>
      <c r="N80" s="65" t="s">
        <v>27</v>
      </c>
      <c r="O80" s="65" t="s">
        <v>1148</v>
      </c>
      <c r="P80" s="79"/>
    </row>
    <row r="81" spans="1:16" s="7" customFormat="1" ht="24.75" customHeight="1" outlineLevel="1" x14ac:dyDescent="0.3">
      <c r="A81" s="142">
        <v>34</v>
      </c>
      <c r="B81" s="64" t="s">
        <v>2676</v>
      </c>
      <c r="C81" s="65" t="s">
        <v>31</v>
      </c>
      <c r="D81" s="119" t="s">
        <v>2694</v>
      </c>
      <c r="E81" s="143">
        <v>43859</v>
      </c>
      <c r="F81" s="143">
        <v>44169</v>
      </c>
      <c r="G81" s="158">
        <f t="shared" si="3"/>
        <v>10.333333333333334</v>
      </c>
      <c r="H81" s="64" t="s">
        <v>2678</v>
      </c>
      <c r="I81" s="63" t="s">
        <v>628</v>
      </c>
      <c r="J81" s="63" t="s">
        <v>632</v>
      </c>
      <c r="K81" s="121">
        <v>8258573927</v>
      </c>
      <c r="L81" s="65" t="s">
        <v>1148</v>
      </c>
      <c r="M81" s="67">
        <v>1</v>
      </c>
      <c r="N81" s="65" t="s">
        <v>27</v>
      </c>
      <c r="O81" s="65" t="s">
        <v>1148</v>
      </c>
      <c r="P81" s="79"/>
    </row>
    <row r="82" spans="1:16" s="7" customFormat="1" ht="24.75" customHeight="1" outlineLevel="1" x14ac:dyDescent="0.3">
      <c r="A82" s="142">
        <v>35</v>
      </c>
      <c r="B82" s="64" t="s">
        <v>2676</v>
      </c>
      <c r="C82" s="65" t="s">
        <v>31</v>
      </c>
      <c r="D82" s="119" t="s">
        <v>2694</v>
      </c>
      <c r="E82" s="143">
        <v>43859</v>
      </c>
      <c r="F82" s="143">
        <v>44169</v>
      </c>
      <c r="G82" s="158">
        <f t="shared" si="3"/>
        <v>10.333333333333334</v>
      </c>
      <c r="H82" s="64" t="s">
        <v>2678</v>
      </c>
      <c r="I82" s="63" t="s">
        <v>628</v>
      </c>
      <c r="J82" s="63" t="s">
        <v>648</v>
      </c>
      <c r="K82" s="121">
        <v>8258573927</v>
      </c>
      <c r="L82" s="65" t="s">
        <v>1148</v>
      </c>
      <c r="M82" s="67">
        <v>1</v>
      </c>
      <c r="N82" s="65" t="s">
        <v>27</v>
      </c>
      <c r="O82" s="65" t="s">
        <v>1148</v>
      </c>
      <c r="P82" s="79"/>
    </row>
    <row r="83" spans="1:16" s="7" customFormat="1" ht="24.75" customHeight="1" outlineLevel="1" x14ac:dyDescent="0.3">
      <c r="A83" s="142">
        <v>36</v>
      </c>
      <c r="B83" s="64" t="s">
        <v>2676</v>
      </c>
      <c r="C83" s="65" t="s">
        <v>31</v>
      </c>
      <c r="D83" s="119" t="s">
        <v>2694</v>
      </c>
      <c r="E83" s="143">
        <v>43859</v>
      </c>
      <c r="F83" s="143">
        <v>44169</v>
      </c>
      <c r="G83" s="158">
        <f t="shared" si="3"/>
        <v>10.333333333333334</v>
      </c>
      <c r="H83" s="64" t="s">
        <v>2678</v>
      </c>
      <c r="I83" s="63" t="s">
        <v>628</v>
      </c>
      <c r="J83" s="63" t="s">
        <v>649</v>
      </c>
      <c r="K83" s="121">
        <v>8258573927</v>
      </c>
      <c r="L83" s="65" t="s">
        <v>1148</v>
      </c>
      <c r="M83" s="67">
        <v>1</v>
      </c>
      <c r="N83" s="65" t="s">
        <v>27</v>
      </c>
      <c r="O83" s="65" t="s">
        <v>1148</v>
      </c>
      <c r="P83" s="79"/>
    </row>
    <row r="84" spans="1:16" s="7" customFormat="1" ht="24.75" customHeight="1" outlineLevel="1" x14ac:dyDescent="0.3">
      <c r="A84" s="142">
        <v>37</v>
      </c>
      <c r="B84" s="64" t="s">
        <v>2676</v>
      </c>
      <c r="C84" s="65" t="s">
        <v>31</v>
      </c>
      <c r="D84" s="119" t="s">
        <v>2694</v>
      </c>
      <c r="E84" s="143">
        <v>43859</v>
      </c>
      <c r="F84" s="143">
        <v>44169</v>
      </c>
      <c r="G84" s="158">
        <f t="shared" si="3"/>
        <v>10.333333333333334</v>
      </c>
      <c r="H84" s="64" t="s">
        <v>2678</v>
      </c>
      <c r="I84" s="63" t="s">
        <v>628</v>
      </c>
      <c r="J84" s="63" t="s">
        <v>651</v>
      </c>
      <c r="K84" s="121">
        <v>8258573927</v>
      </c>
      <c r="L84" s="65" t="s">
        <v>1148</v>
      </c>
      <c r="M84" s="67">
        <v>1</v>
      </c>
      <c r="N84" s="65" t="s">
        <v>27</v>
      </c>
      <c r="O84" s="65" t="s">
        <v>1148</v>
      </c>
      <c r="P84" s="79"/>
    </row>
    <row r="85" spans="1:16" s="7" customFormat="1" ht="24.75" customHeight="1" outlineLevel="1" x14ac:dyDescent="0.3">
      <c r="A85" s="142">
        <v>38</v>
      </c>
      <c r="B85" s="64" t="s">
        <v>2676</v>
      </c>
      <c r="C85" s="65" t="s">
        <v>31</v>
      </c>
      <c r="D85" s="119" t="s">
        <v>2694</v>
      </c>
      <c r="E85" s="143">
        <v>43859</v>
      </c>
      <c r="F85" s="143">
        <v>44169</v>
      </c>
      <c r="G85" s="158">
        <f t="shared" si="3"/>
        <v>10.333333333333334</v>
      </c>
      <c r="H85" s="64" t="s">
        <v>2678</v>
      </c>
      <c r="I85" s="63" t="s">
        <v>628</v>
      </c>
      <c r="J85" s="63" t="s">
        <v>653</v>
      </c>
      <c r="K85" s="121">
        <v>8258573927</v>
      </c>
      <c r="L85" s="65" t="s">
        <v>1148</v>
      </c>
      <c r="M85" s="67">
        <v>1</v>
      </c>
      <c r="N85" s="65" t="s">
        <v>27</v>
      </c>
      <c r="O85" s="65" t="s">
        <v>1148</v>
      </c>
      <c r="P85" s="79"/>
    </row>
    <row r="86" spans="1:16" s="7" customFormat="1" ht="24.75" customHeight="1" outlineLevel="1" x14ac:dyDescent="0.3">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3">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3">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3">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3">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3">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3">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3">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3">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2" t="s">
        <v>2633</v>
      </c>
      <c r="B109" s="223"/>
      <c r="C109" s="223"/>
      <c r="D109" s="223"/>
      <c r="E109" s="223"/>
      <c r="F109" s="223"/>
      <c r="G109" s="223"/>
      <c r="H109" s="223"/>
      <c r="I109" s="223"/>
      <c r="J109" s="223"/>
      <c r="K109" s="223"/>
      <c r="L109" s="223"/>
      <c r="M109" s="223"/>
      <c r="N109" s="223"/>
      <c r="O109" s="224"/>
      <c r="P109" s="76"/>
    </row>
    <row r="110" spans="1:16" ht="15" customHeight="1" x14ac:dyDescent="0.3">
      <c r="A110" s="225" t="s">
        <v>2656</v>
      </c>
      <c r="B110" s="226"/>
      <c r="C110" s="226"/>
      <c r="D110" s="226"/>
      <c r="E110" s="226"/>
      <c r="F110" s="226"/>
      <c r="G110" s="226"/>
      <c r="H110" s="226"/>
      <c r="I110" s="226"/>
      <c r="J110" s="226"/>
      <c r="K110" s="226"/>
      <c r="L110" s="226"/>
      <c r="M110" s="226"/>
      <c r="N110" s="226"/>
      <c r="O110" s="227"/>
    </row>
    <row r="111" spans="1:16" ht="15" thickBot="1" x14ac:dyDescent="0.35">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5">
      <c r="I112" s="235" t="s">
        <v>9</v>
      </c>
      <c r="J112" s="236"/>
      <c r="O112" s="17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1">
        <v>1</v>
      </c>
      <c r="B114" s="159" t="s">
        <v>2665</v>
      </c>
      <c r="C114" s="161" t="s">
        <v>31</v>
      </c>
      <c r="D114" s="118" t="s">
        <v>2689</v>
      </c>
      <c r="E114" s="143">
        <v>43892</v>
      </c>
      <c r="F114" s="143">
        <v>44196</v>
      </c>
      <c r="G114" s="158">
        <f>IF(AND(E114&lt;&gt;"",F114&lt;&gt;""),((F114-E114)/30),"")</f>
        <v>10.133333333333333</v>
      </c>
      <c r="H114" s="120" t="s">
        <v>2690</v>
      </c>
      <c r="I114" s="119" t="s">
        <v>628</v>
      </c>
      <c r="J114" s="119" t="s">
        <v>632</v>
      </c>
      <c r="K114" s="121">
        <v>2163773368</v>
      </c>
      <c r="L114" s="100">
        <f>+IF(AND(K114&gt;0,O114="Ejecución"),(K114/877802)*Tabla28[[#This Row],[% participación]],IF(AND(K114&gt;0,O114&lt;&gt;"Ejecución"),"-",""))</f>
        <v>2464.9902460919434</v>
      </c>
      <c r="M114" s="122" t="s">
        <v>1148</v>
      </c>
      <c r="N114" s="171">
        <v>1</v>
      </c>
      <c r="O114" s="160" t="s">
        <v>1150</v>
      </c>
      <c r="P114" s="78"/>
    </row>
    <row r="115" spans="1:16" s="6" customFormat="1" ht="24.75" customHeight="1" x14ac:dyDescent="0.3">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3">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3">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3">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5">
      <c r="O161" s="173" t="str">
        <f>HYPERLINK("#MI_Oferente_Singular!A1","INICIO")</f>
        <v>INICIO</v>
      </c>
    </row>
    <row r="162" spans="1:28" s="19" customFormat="1" ht="31.5" customHeight="1" thickBot="1" x14ac:dyDescent="0.35">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3">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7" t="s">
        <v>26</v>
      </c>
      <c r="E167" s="8"/>
      <c r="F167" s="5"/>
      <c r="G167" s="107" t="s">
        <v>26</v>
      </c>
      <c r="I167" s="244" t="s">
        <v>2643</v>
      </c>
      <c r="J167" s="245"/>
      <c r="K167" s="245"/>
      <c r="L167" s="245"/>
      <c r="M167" s="245"/>
      <c r="N167" s="245"/>
      <c r="O167" s="246"/>
      <c r="U167" s="51"/>
    </row>
    <row r="168" spans="1:28" x14ac:dyDescent="0.3">
      <c r="A168" s="9"/>
      <c r="B168" s="221" t="s">
        <v>2658</v>
      </c>
      <c r="C168" s="221"/>
      <c r="D168" s="221"/>
      <c r="E168" s="8"/>
      <c r="F168" s="5"/>
      <c r="H168" s="81" t="s">
        <v>2657</v>
      </c>
      <c r="I168" s="244"/>
      <c r="J168" s="245"/>
      <c r="K168" s="245"/>
      <c r="L168" s="245"/>
      <c r="M168" s="245"/>
      <c r="N168" s="245"/>
      <c r="O168" s="246"/>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8" t="s">
        <v>2668</v>
      </c>
      <c r="B172" s="179"/>
      <c r="C172" s="179"/>
      <c r="D172" s="179"/>
      <c r="E172" s="179"/>
      <c r="F172" s="179"/>
      <c r="G172" s="179"/>
      <c r="H172" s="179"/>
      <c r="I172" s="179"/>
      <c r="J172" s="179"/>
      <c r="K172" s="179"/>
      <c r="L172" s="179"/>
      <c r="M172" s="179"/>
      <c r="N172" s="179"/>
      <c r="O172" s="180"/>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4" x14ac:dyDescent="0.3">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4" x14ac:dyDescent="0.3">
      <c r="A179" s="9"/>
      <c r="B179" s="219" t="s">
        <v>2669</v>
      </c>
      <c r="C179" s="219"/>
      <c r="D179" s="219"/>
      <c r="E179" s="169">
        <v>0.02</v>
      </c>
      <c r="F179" s="168">
        <v>0.02</v>
      </c>
      <c r="G179" s="163">
        <f>IF(F179&gt;0,SUM(E179+F179),"")</f>
        <v>0.04</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4" hidden="1" x14ac:dyDescent="0.3">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 hidden="1" x14ac:dyDescent="0.3">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 hidden="1" x14ac:dyDescent="0.3">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4">
        <f>+SUM(G179:G182)</f>
        <v>0.04</v>
      </c>
      <c r="D185" s="91" t="s">
        <v>2628</v>
      </c>
      <c r="E185" s="94">
        <f>+(C185*SUM(K20:K35))</f>
        <v>93960398</v>
      </c>
      <c r="F185" s="92"/>
      <c r="G185" s="93"/>
      <c r="H185" s="88"/>
      <c r="I185" s="90" t="s">
        <v>2627</v>
      </c>
      <c r="J185" s="164">
        <f>+SUM(M179:M183)</f>
        <v>0.02</v>
      </c>
      <c r="K185" s="200" t="s">
        <v>2628</v>
      </c>
      <c r="L185" s="200"/>
      <c r="M185" s="94">
        <f>+J185*(SUM(K20:K35))</f>
        <v>46980199</v>
      </c>
      <c r="N185" s="95"/>
      <c r="O185" s="96"/>
    </row>
    <row r="186" spans="1:28" ht="15" thickBot="1" x14ac:dyDescent="0.35">
      <c r="A186" s="10"/>
      <c r="B186" s="97"/>
      <c r="C186" s="97"/>
      <c r="D186" s="97"/>
      <c r="E186" s="97"/>
      <c r="F186" s="97"/>
      <c r="G186" s="97"/>
      <c r="H186" s="97"/>
      <c r="I186" s="166" t="s">
        <v>2673</v>
      </c>
      <c r="J186" s="97"/>
      <c r="K186" s="97"/>
      <c r="L186" s="97"/>
      <c r="M186" s="97"/>
      <c r="N186" s="98"/>
      <c r="O186" s="99"/>
    </row>
    <row r="187" spans="1:28" ht="8.25" customHeight="1" thickBot="1" x14ac:dyDescent="0.35"/>
    <row r="188" spans="1:28" s="19" customFormat="1" ht="31.5" customHeight="1" thickBot="1" x14ac:dyDescent="0.35">
      <c r="A188" s="178" t="s">
        <v>18</v>
      </c>
      <c r="B188" s="179"/>
      <c r="C188" s="179"/>
      <c r="D188" s="179"/>
      <c r="E188" s="179"/>
      <c r="F188" s="179"/>
      <c r="G188" s="179"/>
      <c r="H188" s="179"/>
      <c r="I188" s="179"/>
      <c r="J188" s="179"/>
      <c r="K188" s="179"/>
      <c r="L188" s="179"/>
      <c r="M188" s="179"/>
      <c r="N188" s="179"/>
      <c r="O188" s="180"/>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234" t="s">
        <v>2636</v>
      </c>
      <c r="C192" s="234"/>
      <c r="E192" s="5" t="s">
        <v>20</v>
      </c>
      <c r="H192" s="26" t="s">
        <v>24</v>
      </c>
      <c r="J192" s="5" t="s">
        <v>2637</v>
      </c>
      <c r="K192" s="5"/>
      <c r="M192" s="5"/>
      <c r="N192" s="5"/>
      <c r="O192" s="8"/>
      <c r="Q192" s="152"/>
      <c r="R192" s="153"/>
      <c r="S192" s="153"/>
      <c r="T192" s="152"/>
    </row>
    <row r="193" spans="1:18" x14ac:dyDescent="0.3">
      <c r="A193" s="9"/>
      <c r="C193" s="123">
        <v>43461</v>
      </c>
      <c r="D193" s="5"/>
      <c r="E193" s="124">
        <v>2817</v>
      </c>
      <c r="F193" s="5"/>
      <c r="G193" s="5"/>
      <c r="H193" s="145" t="s">
        <v>2695</v>
      </c>
      <c r="J193" s="5"/>
      <c r="K193" s="125">
        <v>43483</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8" t="s">
        <v>29</v>
      </c>
      <c r="B197" s="179"/>
      <c r="C197" s="179"/>
      <c r="D197" s="179"/>
      <c r="E197" s="179"/>
      <c r="F197" s="179"/>
      <c r="G197" s="179"/>
      <c r="H197" s="179"/>
      <c r="I197" s="179"/>
      <c r="J197" s="179"/>
      <c r="K197" s="179"/>
      <c r="L197" s="179"/>
      <c r="M197" s="179"/>
      <c r="N197" s="179"/>
      <c r="O197" s="180"/>
      <c r="P197" s="76"/>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192" t="s">
        <v>2659</v>
      </c>
      <c r="C199" s="192"/>
      <c r="D199" s="192"/>
      <c r="E199" s="192"/>
      <c r="F199" s="192"/>
      <c r="G199" s="192"/>
      <c r="H199" s="192"/>
      <c r="I199" s="192"/>
      <c r="J199" s="192"/>
      <c r="K199" s="192"/>
      <c r="L199" s="192"/>
      <c r="M199" s="192"/>
      <c r="N199" s="192"/>
      <c r="O199" s="8"/>
    </row>
    <row r="200" spans="1:18" x14ac:dyDescent="0.3">
      <c r="A200" s="9"/>
      <c r="B200" s="231"/>
      <c r="C200" s="231"/>
      <c r="D200" s="231"/>
      <c r="E200" s="231"/>
      <c r="F200" s="231"/>
      <c r="G200" s="231"/>
      <c r="H200" s="231"/>
      <c r="I200" s="231"/>
      <c r="J200" s="231"/>
      <c r="K200" s="231"/>
      <c r="L200" s="231"/>
      <c r="M200" s="231"/>
      <c r="N200" s="231"/>
      <c r="O200" s="8"/>
    </row>
    <row r="201" spans="1:18" x14ac:dyDescent="0.3">
      <c r="A201" s="9"/>
      <c r="B201" s="232" t="s">
        <v>2648</v>
      </c>
      <c r="C201" s="233"/>
      <c r="D201" s="233"/>
      <c r="E201" s="233"/>
      <c r="F201" s="233"/>
      <c r="G201" s="233"/>
      <c r="H201" s="233"/>
      <c r="I201" s="233"/>
      <c r="J201" s="233"/>
      <c r="K201" s="233"/>
      <c r="L201" s="233"/>
      <c r="M201" s="233"/>
      <c r="N201" s="23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6" t="s">
        <v>2697</v>
      </c>
      <c r="J211" s="27" t="s">
        <v>2622</v>
      </c>
      <c r="K211" s="146" t="s">
        <v>2699</v>
      </c>
      <c r="L211" s="21"/>
      <c r="M211" s="21"/>
      <c r="N211" s="21"/>
      <c r="O211" s="8"/>
    </row>
    <row r="212" spans="1:15" x14ac:dyDescent="0.3">
      <c r="A212" s="9"/>
      <c r="B212" s="27" t="s">
        <v>2619</v>
      </c>
      <c r="C212" s="145" t="s">
        <v>2695</v>
      </c>
      <c r="D212" s="21"/>
      <c r="G212" s="27" t="s">
        <v>2621</v>
      </c>
      <c r="H212" s="146" t="s">
        <v>2696</v>
      </c>
      <c r="J212" s="27" t="s">
        <v>2623</v>
      </c>
      <c r="K212" s="145"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6:L90 G48:G90 B86: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dcmitype/"/>
    <ds:schemaRef ds:uri="4fb10211-09fb-4e80-9f0b-184718d5d98c"/>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2020-12-28T18:23:17Z</cp:lastPrinted>
  <dcterms:created xsi:type="dcterms:W3CDTF">2020-10-14T21:57:42Z</dcterms:created>
  <dcterms:modified xsi:type="dcterms:W3CDTF">2020-12-28T18:23:22Z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