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ysol\Downloads\"/>
    </mc:Choice>
  </mc:AlternateContent>
  <xr:revisionPtr revIDLastSave="0" documentId="13_ncr:1_{6EA45B62-54F4-4505-B8BA-E0D554785C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<sst xmlns="http://schemas.openxmlformats.org/spreadsheetml/2006/main" count="3138" uniqueCount="2690">
  <si>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</si>
  <si>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</si>
  <si>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</si>
  <si>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</si>
  <si>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</si>
  <si>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</si>
  <si>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</si>
  <si>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</si>
  <si>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</si>
  <si>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</si>
  <si>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</si>
  <si>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</si>
  <si>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</si>
  <si>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</si>
  <si>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</si>
  <si>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</si>
  <si>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</si>
  <si>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</si>
  <si>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</si>
  <si>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</si>
  <si>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</si>
  <si>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</si>
  <si>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</si>
  <si>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</si>
  <si>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</si>
  <si>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</si>
  <si>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</si>
  <si>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</si>
  <si>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</si>
  <si>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</si>
  <si>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</si>
  <si>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</si>
  <si>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</si>
  <si>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</si>
  <si>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</si>
  <si>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</si>
  <si>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</si>
  <si>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</si>
  <si>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</si>
  <si>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</si>
  <si>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</si>
  <si>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</si>
  <si>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</si>
  <si>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</si>
  <si>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</si>
  <si>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</si>
  <si>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</si>
  <si>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</si>
  <si>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</si>
  <si>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</si>
  <si>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</si>
  <si>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</si>
  <si>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</si>
  <si>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</si>
  <si>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</si>
  <si>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</si>
  <si>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</si>
  <si>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</si>
  <si>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</si>
  <si>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</si>
  <si>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</si>
  <si>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</si>
  <si>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</si>
  <si>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</si>
  <si>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</si>
  <si>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</si>
  <si>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</si>
  <si>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</si>
  <si>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</si>
  <si>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</si>
  <si>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</si>
  <si>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</si>
  <si>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</si>
  <si>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</si>
  <si>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</si>
  <si>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</si>
  <si>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</si>
  <si>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</si>
  <si>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</si>
  <si>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</si>
  <si>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</si>
  <si>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</si>
  <si>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</si>
  <si>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</si>
  <si>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</si>
  <si>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</si>
  <si>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</si>
  <si>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</si>
  <si>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</si>
  <si>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</si>
  <si>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</si>
  <si>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</si>
  <si>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</si>
  <si>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</si>
  <si>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</si>
  <si>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</si>
  <si>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</si>
  <si>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</si>
  <si>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</si>
  <si>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</si>
  <si>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</si>
  <si>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</si>
  <si>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</si>
  <si>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</si>
  <si>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</si>
  <si>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</si>
  <si>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</si>
  <si>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</si>
  <si>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</si>
  <si>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</si>
  <si>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</si>
  <si>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</si>
  <si>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</si>
  <si>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</si>
  <si>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</si>
  <si>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</si>
  <si>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</si>
  <si>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</si>
  <si>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</si>
  <si>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</si>
  <si>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</si>
  <si>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</si>
  <si>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</si>
  <si>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</si>
  <si>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</si>
  <si>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</si>
  <si>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</si>
  <si>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</si>
  <si>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</si>
  <si>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</si>
  <si>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</si>
  <si>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</si>
  <si>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</si>
  <si>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</si>
  <si>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</si>
  <si>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</si>
  <si>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</si>
  <si>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</si>
  <si>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</si>
  <si>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</si>
  <si>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</si>
  <si>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</si>
  <si>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</si>
  <si>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</si>
  <si>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</si>
  <si>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</si>
  <si>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</si>
  <si>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</si>
  <si>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</si>
  <si>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</si>
  <si>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</si>
  <si>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</si>
  <si>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</si>
  <si>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</si>
  <si>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</si>
  <si>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</si>
  <si>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</si>
  <si>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</si>
  <si>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</si>
  <si>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</si>
  <si>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</si>
  <si>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</si>
  <si>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</si>
  <si>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</si>
  <si>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</si>
  <si>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</si>
  <si>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</si>
  <si>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</si>
  <si>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</si>
  <si>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</si>
  <si>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</si>
  <si>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</si>
  <si>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</si>
  <si>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</si>
  <si>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</si>
  <si>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</si>
  <si>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</si>
  <si>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</si>
  <si>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</si>
  <si>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</si>
  <si>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</si>
  <si>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</si>
  <si>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</si>
  <si>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</si>
  <si>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</si>
  <si>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</si>
  <si>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</si>
  <si>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</si>
  <si>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</si>
  <si>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</si>
  <si>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</si>
  <si>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</si>
  <si>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</si>
  <si>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</si>
  <si>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</si>
  <si>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</si>
  <si>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</si>
  <si>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</si>
  <si>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</si>
  <si>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</si>
  <si>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</si>
  <si>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</si>
  <si>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</si>
  <si>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</si>
  <si>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</si>
  <si>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</si>
  <si>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</si>
  <si>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</si>
  <si>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</si>
  <si>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</si>
  <si>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</si>
  <si>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</si>
  <si>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</si>
  <si>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</si>
  <si>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</si>
  <si>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</si>
  <si>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</si>
  <si>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</si>
  <si>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</si>
  <si>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</si>
  <si>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</si>
  <si>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</si>
  <si>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</si>
  <si>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</si>
  <si>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</si>
  <si>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</si>
  <si>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</si>
  <si>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</si>
  <si>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</si>
  <si>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</si>
  <si>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</si>
  <si>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</si>
  <si>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</si>
  <si>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</si>
  <si>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</si>
  <si>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</si>
  <si>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</si>
  <si>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</si>
  <si>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</si>
  <si>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</si>
  <si>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</si>
  <si>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</si>
  <si>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</si>
  <si>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</si>
  <si>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</si>
  <si>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</si>
  <si>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</si>
  <si>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</si>
  <si>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</si>
  <si>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</si>
  <si>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</si>
  <si>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</si>
  <si>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</si>
  <si>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</si>
  <si>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</si>
  <si>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</si>
  <si>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</si>
  <si>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</si>
  <si>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</si>
  <si>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</si>
  <si>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</si>
  <si>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</si>
  <si>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</si>
  <si>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</si>
  <si>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</si>
  <si>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</si>
  <si>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</si>
  <si>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</si>
  <si>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</si>
  <si>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</si>
  <si>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</si>
  <si>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</si>
  <si>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</si>
  <si>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</si>
  <si>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</si>
  <si>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</si>
  <si>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</si>
  <si>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</si>
  <si>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</si>
  <si>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</si>
  <si>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</si>
  <si>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</si>
  <si>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</si>
  <si>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</si>
  <si>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</si>
  <si>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</si>
  <si>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</si>
  <si>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</si>
  <si>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</si>
  <si>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</si>
  <si>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</si>
  <si>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</si>
  <si>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</si>
  <si>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</si>
  <si>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</si>
  <si>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</si>
  <si>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</si>
  <si>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</si>
  <si>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</si>
  <si>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</si>
  <si>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</si>
  <si>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</si>
  <si>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</si>
  <si>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</si>
  <si>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</si>
  <si>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</si>
  <si>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</si>
  <si>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</si>
  <si>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</si>
  <si>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</si>
  <si>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</si>
  <si>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</si>
  <si>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</si>
  <si>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</si>
  <si>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</si>
  <si>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</si>
  <si>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</si>
  <si>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</si>
  <si>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</si>
  <si>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</si>
  <si>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</si>
  <si>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</si>
  <si>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</si>
  <si>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</si>
  <si>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</si>
  <si>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</si>
  <si>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</si>
  <si>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</si>
  <si>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</si>
  <si>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</si>
  <si>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</si>
  <si>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</si>
  <si>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</si>
  <si>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</si>
  <si>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</si>
  <si>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</si>
  <si>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</si>
  <si>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</si>
  <si>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</si>
  <si>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</si>
  <si>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</si>
  <si>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</si>
  <si>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</si>
  <si>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</si>
  <si>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</si>
  <si>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</si>
  <si>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</si>
  <si>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</si>
  <si>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</si>
  <si>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</si>
  <si>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</si>
  <si>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</si>
  <si>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</si>
  <si>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</si>
  <si>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</si>
  <si>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</si>
  <si>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</si>
  <si>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</si>
  <si>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</si>
  <si>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</si>
  <si>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</si>
  <si>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</si>
  <si>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</si>
  <si>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</si>
  <si>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</si>
  <si>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</si>
  <si>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</si>
  <si>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</si>
  <si>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</si>
  <si>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</si>
  <si>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</si>
  <si>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</si>
  <si>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</si>
  <si>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</si>
  <si>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</si>
  <si>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</si>
  <si>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</si>
  <si>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</si>
  <si>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</si>
  <si>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</si>
  <si>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</si>
  <si>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</si>
  <si>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</si>
  <si>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</si>
  <si>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</si>
  <si>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</si>
  <si>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</si>
  <si>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</si>
  <si>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</si>
  <si>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</si>
  <si>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</si>
  <si>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</si>
  <si>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</si>
  <si>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</si>
  <si>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</si>
  <si>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</si>
  <si>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</si>
  <si>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</si>
  <si>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</si>
  <si>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</si>
  <si>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</si>
  <si>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</si>
  <si>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</si>
  <si>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</si>
  <si>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</si>
  <si>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</si>
  <si>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</si>
  <si>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</si>
  <si>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</si>
  <si>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</si>
  <si>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</si>
  <si>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</si>
  <si>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</si>
  <si>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</si>
  <si>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</si>
  <si>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</si>
  <si>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</si>
  <si>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</si>
  <si>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</si>
  <si>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</si>
  <si>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</si>
  <si>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</si>
  <si>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</si>
  <si>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</si>
  <si>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</si>
  <si>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</si>
  <si>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</si>
  <si>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</si>
  <si>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</si>
  <si>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</si>
  <si>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</si>
  <si>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</si>
  <si>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</si>
  <si>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</si>
  <si>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</si>
  <si>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</si>
  <si>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</si>
  <si>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</si>
  <si>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</si>
  <si>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</si>
  <si>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</si>
  <si>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</si>
  <si>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</si>
  <si>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</si>
  <si>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</si>
  <si>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</si>
  <si>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</si>
  <si>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</si>
  <si>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</si>
  <si>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</si>
  <si>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</si>
  <si>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</si>
  <si>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</si>
  <si>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</si>
  <si>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</si>
  <si>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</si>
  <si>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</si>
  <si>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</si>
  <si>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</si>
  <si>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</si>
  <si>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</si>
  <si>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</si>
  <si>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</si>
  <si>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</si>
  <si>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</si>
  <si>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</si>
  <si>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</si>
  <si>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</si>
  <si>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</si>
  <si>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</si>
  <si>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</si>
  <si>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</si>
  <si>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</si>
  <si>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</si>
  <si>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</si>
  <si>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</si>
  <si>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</si>
  <si>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</si>
  <si>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</si>
  <si>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</si>
  <si>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</si>
  <si>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</si>
  <si>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</si>
  <si>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</si>
  <si>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</si>
  <si>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</si>
  <si>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</si>
  <si>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</si>
  <si>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</si>
  <si>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</si>
  <si>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</si>
  <si>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</si>
  <si>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</si>
  <si>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</si>
  <si>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</si>
  <si>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</si>
  <si>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</si>
  <si>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</si>
  <si>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</si>
  <si>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</si>
  <si>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</si>
  <si>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</si>
  <si>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</si>
  <si>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</si>
  <si>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</si>
  <si>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</si>
  <si>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</si>
  <si>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</si>
  <si>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</si>
  <si>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</si>
  <si>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</si>
  <si>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</si>
  <si>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</si>
  <si>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</si>
  <si>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</si>
  <si>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</si>
  <si>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</si>
  <si>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</si>
  <si>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</si>
  <si>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</si>
  <si>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</si>
  <si>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</si>
  <si>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</si>
  <si>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</si>
  <si>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</si>
  <si>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</si>
  <si>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</si>
  <si>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</si>
  <si>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</si>
  <si>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</si>
  <si>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</si>
  <si>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</si>
  <si>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</si>
  <si>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</si>
  <si>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</si>
  <si>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</si>
  <si>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</si>
  <si>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</si>
  <si>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</si>
  <si>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</si>
  <si>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</si>
  <si>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</si>
  <si>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</si>
  <si>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</si>
  <si>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</si>
  <si>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</si>
  <si>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</si>
  <si>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</si>
  <si>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</si>
  <si>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</si>
  <si>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</si>
  <si>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</si>
  <si>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</si>
  <si>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</si>
  <si>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</si>
  <si>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</si>
  <si>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</si>
  <si>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</si>
  <si>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</si>
  <si>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</si>
  <si>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</si>
  <si>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</si>
  <si>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</si>
  <si>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</si>
  <si>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</si>
  <si>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</si>
  <si>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</si>
  <si>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</si>
  <si>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</si>
  <si>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</si>
  <si>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</si>
  <si>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</si>
  <si>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</si>
  <si>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</si>
  <si>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</si>
  <si>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</si>
  <si>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</si>
  <si>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</si>
  <si>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</si>
  <si>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</si>
  <si>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</si>
  <si>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</si>
  <si>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</si>
  <si>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</si>
  <si>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</si>
  <si>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</si>
  <si>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</si>
  <si>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</si>
  <si>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</si>
  <si>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</si>
  <si>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</si>
  <si>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</si>
  <si>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</si>
  <si>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</si>
  <si>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</si>
  <si>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</si>
  <si>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</si>
  <si>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</si>
  <si>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</si>
  <si>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</si>
  <si>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</si>
  <si>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</si>
  <si>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</si>
  <si>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</si>
  <si>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</si>
  <si>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</si>
  <si>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</si>
  <si>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</si>
  <si>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</si>
  <si>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</si>
  <si>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</si>
  <si>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</si>
  <si>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</si>
  <si>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</si>
  <si>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</si>
  <si>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</si>
  <si>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</si>
  <si>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</si>
  <si>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</si>
  <si>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</si>
  <si>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</si>
  <si>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</si>
  <si>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</si>
  <si>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</si>
  <si>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</si>
  <si>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</si>
  <si>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</si>
  <si>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</si>
  <si>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</si>
  <si>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</si>
  <si>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</si>
  <si>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</si>
  <si>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</si>
  <si>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</si>
  <si>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</si>
  <si>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</si>
  <si>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</si>
  <si>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</si>
  <si>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</si>
  <si>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</si>
  <si>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</si>
  <si>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</si>
  <si>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</si>
  <si>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</si>
  <si>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</si>
  <si>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</si>
  <si>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</si>
  <si>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</si>
  <si>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</si>
  <si>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</si>
  <si>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</si>
  <si>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</si>
  <si>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</si>
  <si>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</si>
  <si>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</si>
  <si>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</si>
  <si>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</si>
  <si>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</si>
  <si>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</si>
  <si>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</si>
  <si>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</si>
  <si>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</si>
  <si>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</si>
  <si>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</si>
  <si>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</si>
  <si>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</si>
  <si>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</si>
  <si>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</si>
  <si>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</si>
  <si>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</si>
  <si>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</si>
  <si>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</si>
  <si>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</si>
  <si>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</si>
  <si>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</si>
  <si>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</si>
  <si>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</si>
  <si>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</si>
  <si>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</si>
  <si>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</si>
  <si>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</si>
  <si>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</si>
  <si>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</si>
  <si>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</si>
  <si>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</si>
  <si>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</si>
  <si>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</si>
  <si>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</si>
  <si>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</si>
  <si>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</si>
  <si>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</si>
  <si>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</si>
  <si>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</si>
  <si>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</si>
  <si>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</si>
  <si>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</si>
  <si>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</si>
  <si>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</si>
  <si>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</si>
  <si>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</si>
  <si>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</si>
  <si>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</si>
  <si>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</si>
  <si>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</si>
  <si>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</si>
  <si>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</si>
  <si>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</si>
  <si>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</si>
  <si>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</si>
  <si>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</si>
  <si>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</si>
  <si>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</si>
  <si>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</si>
  <si>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</si>
  <si>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</si>
  <si>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</si>
  <si>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</si>
  <si>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</si>
  <si>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</si>
  <si>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</si>
  <si>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</si>
  <si>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</si>
  <si>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</si>
  <si>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</si>
  <si>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</si>
  <si>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</si>
  <si>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</si>
  <si>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</si>
  <si>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</si>
  <si>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</si>
  <si>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</si>
  <si>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</si>
  <si>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</si>
  <si>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</si>
  <si>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</si>
  <si>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</si>
  <si>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</si>
  <si>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</si>
  <si>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</si>
  <si>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</si>
  <si>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</si>
  <si>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</si>
  <si>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</si>
  <si>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</si>
  <si>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</si>
  <si>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</si>
  <si>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</si>
  <si>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</si>
  <si>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</si>
  <si>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</si>
  <si>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</si>
  <si>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</si>
  <si>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</si>
  <si>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</si>
  <si>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</si>
  <si>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</si>
  <si>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</si>
  <si>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</si>
  <si>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</si>
  <si>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</si>
  <si>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</si>
  <si>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</si>
  <si>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</si>
  <si>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</si>
  <si>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</si>
  <si>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</si>
  <si>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</si>
  <si>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</si>
  <si>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</si>
  <si>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</si>
  <si>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</si>
  <si>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</si>
  <si>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</si>
  <si>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</si>
  <si>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</si>
  <si>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</si>
  <si>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</si>
  <si>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</si>
  <si>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</si>
  <si>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</si>
  <si>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</si>
  <si>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</si>
  <si>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</si>
  <si>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</si>
  <si>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</si>
  <si>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</si>
  <si>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</si>
  <si>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</si>
  <si>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</si>
  <si>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</si>
  <si>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</si>
  <si>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</si>
  <si>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</si>
  <si>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</si>
  <si>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</si>
  <si>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</si>
  <si>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</si>
  <si>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</si>
  <si>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</si>
  <si>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</si>
  <si>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</si>
  <si>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</si>
  <si>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</si>
  <si>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</si>
  <si>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</si>
  <si>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</si>
  <si>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</si>
  <si>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</si>
  <si>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</si>
  <si>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</si>
  <si>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</si>
  <si>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</si>
  <si>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</si>
  <si>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</si>
  <si>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</si>
  <si>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</si>
  <si>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</si>
  <si>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</si>
  <si>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</si>
  <si>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</si>
  <si>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</si>
  <si>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</si>
  <si>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</si>
  <si>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</si>
  <si>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</si>
  <si>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</si>
  <si>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</si>
  <si>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</si>
  <si>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</si>
  <si>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</si>
  <si>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</si>
  <si>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</si>
  <si>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</si>
  <si>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</si>
  <si>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</si>
  <si>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</si>
  <si>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</si>
  <si>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</si>
  <si>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</si>
  <si>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</si>
  <si>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</si>
  <si>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</si>
  <si>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</si>
  <si>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</si>
  <si>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</si>
  <si>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</si>
  <si>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</si>
  <si>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</si>
  <si>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</si>
  <si>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</si>
  <si>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</si>
  <si>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</si>
  <si>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</si>
  <si>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</si>
  <si>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</si>
  <si>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</si>
  <si>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</si>
  <si>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</si>
  <si>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</si>
  <si>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</si>
  <si>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</si>
  <si>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</si>
  <si>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</si>
  <si>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</si>
  <si>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</si>
  <si>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</si>
  <si>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</si>
  <si>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</si>
  <si>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</si>
  <si>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</si>
  <si>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</si>
  <si>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</si>
  <si>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</si>
  <si>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</si>
  <si>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</si>
  <si>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</si>
  <si>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</si>
  <si>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</si>
  <si>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</si>
  <si>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</si>
  <si>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</si>
  <si>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</si>
  <si>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</si>
  <si>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</si>
  <si>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</si>
  <si>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</si>
  <si>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</si>
  <si>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</si>
  <si>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</si>
  <si>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</si>
  <si>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</si>
  <si>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</si>
  <si>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</si>
  <si>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</si>
  <si>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</si>
  <si>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</si>
  <si>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</si>
  <si>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</si>
  <si>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</si>
  <si>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</si>
  <si>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</si>
  <si>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</si>
  <si>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</si>
  <si>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</si>
  <si>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</si>
  <si>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</si>
  <si>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</si>
  <si>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</si>
  <si>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</si>
  <si>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</si>
  <si>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</si>
  <si>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</si>
  <si>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</si>
  <si>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</si>
  <si>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</si>
  <si>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</si>
  <si>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</si>
  <si>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</si>
  <si>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</si>
  <si>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</si>
  <si>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</si>
  <si>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</si>
  <si>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</si>
  <si>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</si>
  <si>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</si>
  <si>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</si>
  <si>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</si>
  <si>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</si>
  <si>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</si>
  <si>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</si>
  <si>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</si>
  <si>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</si>
  <si>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</si>
  <si>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</si>
  <si>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</si>
  <si>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</si>
  <si>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</si>
  <si>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</si>
  <si>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</si>
  <si>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</si>
  <si>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</si>
  <si>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</si>
  <si>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</si>
  <si>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</si>
  <si>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</si>
  <si>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</si>
  <si>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</si>
  <si>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</si>
  <si>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</si>
  <si>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</si>
  <si>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</si>
  <si>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</si>
  <si>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</si>
  <si>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</si>
  <si>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</si>
  <si>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</si>
  <si>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</si>
  <si>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</si>
  <si>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</si>
  <si>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</si>
  <si>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</si>
  <si>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</si>
  <si>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</si>
  <si>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</si>
  <si>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</si>
  <si>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</si>
  <si>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</si>
  <si>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</si>
  <si>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</si>
  <si>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</si>
  <si>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</si>
  <si>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</si>
  <si>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</si>
  <si>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</si>
  <si>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</si>
  <si>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</si>
  <si>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</si>
  <si>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</si>
  <si>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</si>
  <si>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</si>
  <si>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</si>
  <si>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</si>
  <si>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</si>
  <si>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</si>
  <si>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</si>
  <si>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</si>
  <si>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</si>
  <si>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</si>
  <si>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</si>
  <si>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</si>
  <si>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</si>
  <si>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</si>
  <si>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</si>
  <si>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</si>
  <si>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</si>
  <si>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</si>
  <si>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</si>
  <si>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</si>
  <si>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</si>
  <si>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</si>
  <si>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</si>
  <si>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</si>
  <si>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</si>
  <si>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</si>
  <si>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</si>
  <si>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</si>
  <si>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</si>
  <si>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</si>
  <si>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</si>
  <si>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</si>
  <si>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</si>
  <si>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</si>
  <si>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</si>
  <si>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</si>
  <si>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</si>
  <si>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</si>
  <si>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</si>
  <si>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</si>
  <si>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</si>
  <si>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</si>
  <si>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</si>
  <si>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</si>
  <si>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</si>
  <si>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</si>
  <si>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</si>
  <si>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</si>
  <si>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</si>
  <si>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</si>
  <si>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</si>
  <si>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</si>
  <si>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</si>
  <si>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</si>
  <si>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</si>
  <si>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</si>
  <si>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</si>
  <si>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</si>
  <si>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</si>
  <si>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</si>
  <si>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</si>
  <si>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</si>
  <si>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</si>
  <si>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</si>
  <si>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</si>
  <si>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</si>
  <si>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</si>
  <si>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</si>
  <si>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</si>
  <si>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</si>
  <si>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</si>
  <si>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</si>
  <si>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</si>
  <si>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</si>
  <si>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</si>
  <si>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</si>
  <si>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</si>
  <si>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</si>
  <si>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</si>
  <si>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</si>
  <si>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</si>
  <si>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</si>
  <si>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</si>
  <si>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</si>
  <si>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</si>
  <si>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</si>
  <si>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</si>
  <si>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</si>
  <si>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</si>
  <si>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</si>
  <si>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</si>
  <si>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</si>
  <si>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</si>
  <si>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</si>
  <si>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</si>
  <si>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</si>
  <si>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</si>
  <si>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</si>
  <si>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</si>
  <si>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</si>
  <si>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</si>
  <si>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</si>
  <si>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</si>
  <si>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</si>
  <si>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</si>
  <si>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</si>
  <si>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</si>
  <si>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</si>
  <si>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</si>
  <si>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</si>
  <si>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</si>
  <si>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</si>
  <si>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</si>
  <si>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</si>
  <si>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</si>
  <si>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</si>
  <si>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</si>
  <si>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</si>
  <si>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</si>
  <si>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</si>
  <si>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</si>
  <si>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</si>
  <si>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</si>
  <si>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</si>
  <si>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</si>
  <si>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</si>
  <si>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</si>
  <si>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</si>
  <si>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</si>
  <si>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</si>
  <si>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</si>
  <si>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</si>
  <si>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</si>
  <si>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</si>
  <si>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</si>
  <si>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</si>
  <si>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</si>
  <si>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</si>
  <si>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</si>
  <si>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</si>
  <si>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</si>
  <si>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</si>
  <si>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</si>
  <si>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</si>
  <si>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</si>
  <si>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</si>
  <si>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</si>
  <si>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</si>
  <si>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</si>
  <si>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</si>
  <si>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</si>
  <si>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</si>
  <si>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</si>
  <si>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</si>
  <si>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</si>
  <si>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</si>
  <si>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</si>
  <si>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</si>
  <si>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</si>
  <si>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</si>
  <si>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</si>
  <si>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</si>
  <si>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</si>
  <si>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</si>
  <si>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</si>
  <si>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</si>
  <si>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</si>
  <si>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</si>
  <si>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</si>
  <si>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</si>
  <si>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</si>
  <si>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</si>
  <si>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</si>
  <si>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</si>
  <si>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</si>
  <si>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</si>
  <si>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</si>
  <si>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</si>
  <si>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</si>
  <si>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</si>
  <si>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</si>
  <si>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</si>
  <si>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</si>
  <si>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</si>
  <si>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</si>
  <si>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</si>
  <si>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</si>
  <si>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</si>
  <si>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</si>
  <si>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</si>
  <si>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</si>
  <si>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</si>
  <si>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</si>
  <si>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</si>
  <si>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</si>
  <si>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</si>
  <si>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</si>
  <si>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</si>
  <si>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</si>
  <si>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</si>
  <si>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</si>
  <si>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</si>
  <si>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</si>
  <si>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</si>
  <si>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</si>
  <si>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</si>
  <si>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</si>
  <si>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</si>
  <si>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</si>
  <si>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</si>
  <si>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</si>
  <si>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</si>
  <si>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</si>
  <si>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</si>
  <si>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</si>
  <si>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</si>
  <si>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</si>
  <si>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</si>
  <si>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</si>
  <si>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</si>
  <si>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</si>
  <si>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</si>
  <si>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</si>
  <si>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</si>
  <si>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</si>
  <si>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</si>
  <si>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</si>
  <si>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</si>
  <si>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</si>
  <si>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</si>
  <si>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</si>
  <si>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</si>
  <si>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</si>
  <si>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</si>
  <si>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</si>
  <si>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</si>
  <si>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</si>
  <si>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</si>
  <si>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</si>
  <si>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</si>
  <si>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</si>
  <si>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</si>
  <si>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</si>
  <si>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</si>
  <si>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</si>
  <si>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</si>
  <si>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</si>
  <si>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</si>
  <si>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</si>
  <si>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</si>
  <si>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</si>
  <si>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</si>
  <si>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</si>
  <si>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</si>
  <si>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</si>
  <si>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</si>
  <si>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</si>
  <si>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</si>
  <si>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</si>
  <si>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</si>
  <si>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</si>
  <si>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</si>
  <si>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</si>
  <si>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</si>
  <si>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</si>
  <si>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</si>
  <si>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</si>
  <si>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</si>
  <si>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</si>
  <si>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</si>
  <si>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</si>
  <si>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</si>
  <si>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</si>
  <si>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</si>
  <si>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</si>
  <si>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</si>
  <si>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</si>
  <si>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</si>
  <si>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</si>
  <si>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</si>
  <si>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</si>
  <si>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</si>
  <si>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</si>
  <si>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</si>
  <si>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</si>
  <si>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</si>
  <si>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</si>
  <si>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</si>
  <si>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</si>
  <si>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</si>
  <si>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</si>
  <si>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</si>
  <si>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</si>
  <si>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</si>
  <si>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</si>
  <si>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</si>
  <si>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</si>
  <si>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</si>
  <si>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</si>
  <si>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</si>
  <si>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</si>
  <si>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</si>
  <si>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</si>
  <si>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</si>
  <si>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</si>
  <si>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</si>
  <si>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</si>
  <si>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</si>
  <si>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</si>
  <si>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</si>
  <si>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</si>
  <si>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</si>
  <si>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</si>
  <si>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</si>
  <si>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</si>
  <si>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</si>
  <si>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</si>
  <si>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</si>
  <si>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</si>
  <si>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</si>
  <si>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</si>
  <si>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</si>
  <si>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</si>
  <si>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</si>
  <si>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</si>
  <si>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</si>
  <si>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</si>
  <si>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</si>
  <si>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</si>
  <si>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</si>
  <si>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</si>
  <si>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</si>
  <si>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</si>
  <si>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</si>
  <si>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</si>
  <si>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</si>
  <si>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</si>
  <si>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</si>
  <si>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</si>
  <si>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</si>
  <si>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</si>
  <si>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</si>
  <si>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</si>
  <si>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</si>
  <si>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</si>
  <si>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</si>
  <si>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</si>
  <si>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</si>
  <si>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</si>
  <si>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</si>
  <si>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</si>
  <si>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</si>
  <si>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</si>
  <si>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</si>
  <si>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</si>
  <si>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</si>
  <si>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</si>
  <si>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</si>
  <si>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</si>
  <si>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</si>
  <si>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</si>
  <si>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</si>
  <si>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</si>
  <si>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</si>
  <si>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</si>
  <si>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</si>
  <si>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</si>
  <si>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</si>
  <si>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</si>
  <si>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</si>
  <si>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</si>
  <si>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</si>
  <si>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</si>
  <si>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</si>
  <si>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</si>
  <si>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</si>
  <si>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</si>
  <si>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</si>
  <si>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</si>
  <si>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</si>
  <si>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</si>
  <si>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</si>
  <si>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</si>
  <si>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</si>
  <si>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</si>
  <si>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</si>
  <si>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</si>
  <si>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</si>
  <si>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</si>
  <si>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</si>
  <si>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</si>
  <si>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</si>
  <si>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</si>
  <si>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</si>
  <si>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</si>
  <si>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</si>
  <si>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</si>
  <si>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</si>
  <si>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</si>
  <si>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</si>
  <si>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</si>
  <si>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</si>
  <si>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</si>
  <si>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</si>
  <si>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</si>
  <si>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</si>
  <si>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</si>
  <si>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</si>
  <si>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</si>
  <si>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</si>
  <si>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</si>
  <si>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</si>
  <si>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</si>
  <si>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</si>
  <si>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</si>
  <si>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</si>
  <si>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</si>
  <si>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</si>
  <si>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</si>
  <si>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</si>
  <si>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</si>
  <si>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</si>
  <si>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</si>
  <si>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</si>
  <si>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</si>
  <si>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</si>
  <si>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</si>
  <si>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</si>
  <si>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</si>
  <si>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</si>
  <si>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</si>
  <si>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</si>
  <si>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</si>
  <si>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</si>
  <si>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</si>
  <si>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</si>
  <si>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</si>
  <si>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</si>
  <si>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</si>
  <si>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</si>
  <si>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</si>
  <si>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</si>
  <si>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</si>
  <si>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</si>
  <si>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</si>
  <si>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</si>
  <si>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</si>
  <si>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</si>
  <si>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</si>
  <si>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</si>
  <si>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</si>
  <si>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</si>
  <si>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</si>
  <si>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</si>
  <si>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</si>
  <si>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</si>
  <si>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</si>
  <si>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</si>
  <si>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</si>
  <si>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</si>
  <si>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</si>
  <si>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</si>
  <si>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</si>
  <si>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</si>
  <si>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</si>
  <si>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</si>
  <si>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</si>
  <si>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</si>
  <si>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</si>
  <si>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</si>
  <si>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</si>
  <si>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</si>
  <si>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</si>
  <si>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</si>
  <si>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</si>
  <si>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</si>
  <si>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</si>
  <si>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</si>
  <si>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</si>
  <si>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</si>
  <si>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</si>
  <si>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</si>
  <si>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</si>
  <si>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</si>
  <si>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</si>
  <si>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</si>
  <si>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</si>
  <si>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</si>
  <si>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</si>
  <si>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</si>
  <si>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</si>
  <si>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</si>
  <si>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</si>
  <si>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</si>
  <si>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</si>
  <si>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</si>
  <si>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</si>
  <si>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</si>
  <si>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</si>
  <si>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</si>
  <si>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</si>
  <si>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</si>
  <si>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</si>
  <si>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</si>
  <si>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</si>
  <si>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</si>
  <si>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</si>
  <si>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</si>
  <si>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</si>
  <si>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</si>
  <si>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</si>
  <si>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</si>
  <si>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</si>
  <si>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</si>
  <si>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</si>
  <si>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</si>
  <si>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</si>
  <si>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</si>
  <si>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</si>
  <si>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</si>
  <si>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</si>
  <si>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</si>
  <si>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</si>
  <si>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</si>
  <si>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</si>
  <si>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</si>
  <si>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</si>
  <si>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</si>
  <si>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</si>
  <si>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</si>
  <si>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</si>
  <si>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</si>
  <si>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</si>
  <si>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</si>
  <si>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</si>
  <si>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</si>
  <si>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</si>
  <si>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</si>
  <si>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</si>
  <si>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</si>
  <si>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</si>
  <si>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</si>
  <si>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</si>
  <si>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</si>
  <si>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</si>
  <si>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</si>
  <si>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</si>
  <si>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</si>
  <si>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</si>
  <si>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</si>
  <si>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</si>
  <si>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</si>
  <si>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</si>
  <si>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</si>
  <si>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</si>
  <si>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</si>
  <si>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</si>
  <si>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</si>
  <si>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</si>
  <si>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</si>
  <si>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</si>
  <si>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</si>
  <si>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</si>
  <si>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</si>
  <si>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</si>
  <si>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</si>
  <si>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</si>
  <si>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</si>
  <si>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</si>
  <si>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</si>
  <si>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</si>
  <si>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</si>
  <si>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</si>
  <si>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</si>
  <si>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</si>
  <si>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</si>
  <si>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</si>
  <si>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</si>
  <si>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</si>
  <si>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</si>
  <si>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</si>
  <si>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</si>
  <si>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</si>
  <si>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</si>
  <si>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</si>
  <si>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</si>
  <si>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</si>
  <si>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</si>
  <si>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</si>
  <si>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</si>
  <si>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</si>
  <si>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</si>
  <si>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</si>
  <si>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</si>
  <si>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</si>
  <si>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</si>
  <si>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</si>
  <si>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</si>
  <si>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</si>
  <si>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</si>
  <si>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</si>
  <si>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</si>
  <si>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</si>
  <si>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</si>
  <si>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</si>
  <si>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</si>
  <si>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</si>
  <si>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</si>
  <si>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</si>
  <si>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</si>
  <si>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</si>
  <si>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</si>
  <si>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</si>
  <si>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</si>
  <si>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</si>
  <si>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</si>
  <si>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</si>
  <si>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</si>
  <si>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</si>
  <si>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</si>
  <si>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</si>
  <si>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</si>
  <si>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</si>
  <si>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</si>
  <si>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</si>
  <si>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</si>
  <si>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</si>
  <si>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</si>
  <si>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</si>
  <si>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</si>
  <si>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</si>
  <si>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</si>
  <si>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</si>
  <si>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</si>
  <si>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</si>
  <si>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</si>
  <si>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</si>
  <si>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</si>
  <si>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</si>
  <si>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</si>
  <si>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</si>
  <si>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</si>
  <si>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</si>
  <si>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</si>
  <si>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</si>
  <si>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</si>
  <si>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</si>
  <si>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</si>
  <si>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</si>
  <si>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</si>
  <si>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</si>
  <si>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</si>
  <si>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</si>
  <si>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</si>
  <si>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</si>
  <si>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</si>
  <si>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</si>
  <si>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</si>
  <si>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</si>
  <si>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</si>
  <si>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</si>
  <si>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</si>
  <si>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</si>
  <si>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</si>
  <si>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</si>
  <si>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</si>
  <si>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</si>
  <si>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</si>
  <si>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</si>
  <si>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</si>
  <si>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</si>
  <si>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</si>
  <si>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</si>
  <si>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</si>
  <si>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</si>
  <si>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</si>
  <si>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</si>
  <si>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</si>
  <si>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</si>
  <si>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</si>
  <si>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</si>
  <si>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</si>
  <si>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</si>
  <si>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</si>
  <si>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</si>
  <si>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</si>
  <si>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</si>
  <si>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</si>
  <si>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</si>
  <si>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</si>
  <si>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</si>
  <si>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</si>
  <si>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</si>
  <si>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</si>
  <si>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</si>
  <si>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</si>
  <si>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</si>
  <si>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</si>
  <si>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</si>
  <si>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</si>
  <si>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</si>
  <si>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</si>
  <si>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</si>
  <si>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</si>
  <si>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</si>
  <si>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</si>
  <si>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</si>
  <si>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</si>
  <si>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</si>
  <si>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</si>
  <si>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</si>
  <si>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</si>
  <si>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</si>
  <si>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</si>
  <si>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</si>
  <si>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</si>
  <si>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</si>
  <si>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</si>
  <si>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</si>
  <si>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</si>
  <si>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</si>
  <si>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</si>
  <si>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</si>
  <si>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</si>
  <si>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</si>
  <si>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</si>
  <si>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</si>
  <si>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</si>
  <si>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</si>
  <si>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</si>
  <si>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</si>
  <si>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</si>
  <si>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</si>
  <si>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</si>
  <si>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</si>
  <si>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</si>
  <si>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</si>
  <si>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</si>
  <si>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</si>
  <si>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</si>
  <si>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</si>
  <si>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</si>
  <si>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</si>
  <si>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</si>
  <si>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</si>
  <si>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</si>
  <si>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</si>
  <si>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</si>
  <si>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</si>
  <si>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</si>
  <si>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</si>
  <si>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</si>
  <si>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</si>
  <si>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</si>
  <si>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</si>
  <si>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</si>
  <si>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</si>
  <si>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</si>
  <si>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</si>
  <si>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</si>
  <si>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</si>
  <si>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</si>
  <si>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</si>
  <si>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</si>
  <si>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</si>
  <si>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</si>
  <si>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</si>
  <si>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</si>
  <si>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</si>
  <si>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</si>
  <si>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</si>
  <si>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</si>
  <si>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</si>
  <si>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</si>
  <si>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</si>
  <si>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</si>
  <si>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</si>
  <si>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</si>
  <si>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</si>
  <si>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</si>
  <si>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</si>
  <si>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</si>
  <si>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</si>
  <si>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</si>
  <si>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</si>
  <si>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</si>
  <si>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</si>
  <si>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</si>
  <si>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</si>
  <si>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</si>
  <si>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</si>
  <si>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</si>
  <si>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</si>
  <si>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</si>
  <si>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</si>
  <si>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</si>
  <si>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</si>
  <si>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</si>
  <si>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</si>
  <si>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</si>
  <si>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</si>
  <si>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</si>
  <si>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</si>
  <si>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</si>
  <si>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</si>
  <si>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</si>
  <si>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</si>
  <si>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</si>
  <si>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</si>
  <si>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</si>
  <si>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</si>
  <si>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</si>
  <si>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</si>
  <si>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</si>
  <si>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</si>
  <si>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</si>
  <si>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</si>
  <si>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</si>
  <si>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</si>
  <si>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</si>
  <si>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</si>
  <si>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</si>
  <si>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</si>
  <si>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</si>
  <si>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</si>
  <si>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</si>
  <si>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</si>
  <si>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</si>
  <si>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</si>
  <si>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</si>
  <si>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</si>
  <si>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</si>
  <si>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</si>
  <si>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</si>
  <si>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</si>
  <si>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</si>
  <si>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</si>
  <si>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</si>
  <si>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</si>
  <si>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</si>
  <si>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</si>
  <si>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</si>
  <si>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</si>
  <si>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</si>
  <si>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</si>
  <si>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</si>
  <si>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</si>
  <si>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</si>
  <si>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</si>
  <si>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</si>
  <si>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</si>
  <si>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</si>
  <si>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</si>
  <si>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</si>
  <si>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</si>
  <si>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</si>
  <si>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</si>
  <si>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</si>
  <si>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</si>
  <si>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</si>
  <si>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</si>
  <si>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</si>
  <si>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</si>
  <si>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</si>
  <si>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</si>
  <si>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</si>
  <si>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</si>
  <si>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</si>
  <si>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</si>
  <si>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</si>
  <si>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</si>
  <si>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</si>
  <si>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</si>
  <si>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</si>
  <si>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</si>
  <si>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</si>
  <si>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</si>
  <si>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</si>
  <si>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</si>
  <si>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</si>
  <si>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</si>
  <si>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</si>
  <si>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</si>
  <si>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</si>
  <si>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</si>
  <si>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</si>
  <si>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</si>
  <si>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</si>
  <si>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</si>
  <si>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</si>
  <si>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</si>
  <si>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</si>
  <si>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</si>
  <si>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</si>
  <si>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</si>
  <si>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</si>
  <si>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</si>
  <si>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</si>
  <si>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</si>
  <si>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</si>
  <si>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</si>
  <si>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</si>
  <si>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</si>
  <si>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</si>
  <si>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</si>
  <si>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</si>
  <si>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</si>
  <si>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</si>
  <si>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</si>
  <si>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</si>
  <si>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</si>
  <si>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</si>
  <si>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</si>
  <si>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</si>
  <si>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</si>
  <si>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</si>
  <si>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</si>
  <si>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</si>
  <si>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</si>
  <si>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</si>
  <si>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</si>
  <si>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</si>
  <si>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</si>
  <si>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</si>
  <si>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</si>
  <si>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</si>
  <si>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</si>
  <si>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</si>
  <si>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</si>
  <si>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</si>
  <si>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</si>
  <si>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</si>
  <si>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</si>
  <si>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</si>
  <si>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</si>
  <si>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</si>
  <si>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</si>
  <si>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</si>
  <si>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</si>
  <si>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</si>
  <si>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</si>
  <si>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</si>
  <si>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</si>
  <si>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</si>
  <si>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</si>
  <si>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</si>
  <si>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</si>
  <si>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</si>
  <si>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</si>
  <si>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</si>
  <si>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</si>
  <si>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</si>
  <si>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</si>
  <si>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</si>
  <si>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</si>
  <si>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</si>
  <si>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</si>
  <si>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</si>
  <si>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</si>
  <si>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</si>
  <si>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</si>
  <si>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</si>
  <si>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</si>
  <si>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</si>
  <si>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</si>
  <si>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</si>
  <si>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</si>
  <si>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</si>
  <si>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</si>
  <si>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</si>
  <si>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</si>
  <si>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</si>
  <si>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</si>
  <si>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</si>
  <si>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</si>
  <si>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</si>
  <si>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</si>
  <si>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</si>
  <si>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</si>
  <si>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</si>
  <si>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</si>
  <si>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</si>
  <si>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</si>
  <si>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</si>
  <si>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</si>
  <si>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</si>
  <si>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</si>
  <si>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</si>
  <si>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</si>
  <si>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</si>
  <si>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</si>
  <si>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</si>
  <si>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</si>
  <si>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</si>
  <si>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</si>
  <si>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</si>
  <si>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</si>
  <si>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</si>
  <si>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</si>
  <si>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</si>
  <si>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</si>
  <si>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</si>
  <si>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</si>
  <si>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</si>
  <si>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</si>
  <si>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</si>
  <si>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</si>
  <si>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</si>
  <si>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</si>
  <si>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</si>
  <si>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</si>
  <si>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</si>
  <si>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</si>
  <si>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</si>
  <si>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</si>
  <si>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</si>
  <si>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</si>
  <si>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</si>
  <si>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</si>
  <si>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</si>
  <si>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</si>
  <si>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</si>
  <si>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</si>
  <si>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</si>
  <si>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</si>
  <si>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</si>
  <si>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</si>
  <si>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</si>
  <si>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</si>
  <si>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</si>
  <si>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</si>
  <si>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</si>
  <si>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</si>
  <si>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</si>
  <si>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</si>
  <si>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</si>
  <si>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</si>
  <si>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</si>
  <si>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</si>
  <si>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</si>
  <si>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</si>
  <si>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</si>
  <si>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</si>
  <si>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</si>
  <si>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</si>
  <si>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</si>
  <si>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</si>
  <si>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</si>
  <si>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</si>
  <si>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</si>
  <si>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</si>
  <si>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</si>
  <si>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</si>
  <si>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</si>
  <si>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</si>
  <si>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</si>
  <si>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</si>
  <si>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</si>
  <si>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</si>
  <si>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</si>
  <si>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</si>
  <si>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</si>
  <si>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</si>
  <si>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</si>
  <si>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</si>
  <si>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</si>
  <si>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</si>
  <si>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</si>
  <si>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</si>
  <si>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</si>
  <si>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</si>
  <si>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</si>
  <si>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</si>
  <si>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</si>
  <si>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</si>
  <si>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</si>
  <si>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</si>
  <si>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</si>
  <si>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</si>
  <si>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</si>
  <si>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</si>
  <si>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</si>
  <si>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</si>
  <si>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</si>
  <si>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</si>
  <si>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</si>
  <si>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</si>
  <si>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</si>
  <si>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</si>
  <si>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</si>
  <si>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</si>
  <si>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</si>
  <si>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</si>
  <si>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</si>
  <si>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</si>
  <si>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</si>
  <si>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</si>
  <si>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</si>
  <si>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</si>
  <si>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</si>
  <si>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</si>
  <si>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</si>
  <si>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</si>
  <si>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</si>
  <si>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</si>
  <si>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</si>
  <si>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</si>
  <si>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</si>
  <si>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</si>
  <si>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</si>
  <si>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</si>
  <si>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</si>
  <si>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</si>
  <si>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</si>
  <si>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</si>
  <si>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</si>
  <si>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</si>
  <si>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</si>
  <si>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</si>
  <si>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</si>
  <si>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</si>
  <si>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</si>
  <si>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</si>
  <si>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</si>
  <si>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</si>
  <si>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</si>
  <si>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</si>
  <si>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</si>
  <si>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</si>
  <si>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</si>
  <si>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</si>
  <si>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</si>
  <si>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</si>
  <si>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</si>
  <si>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</si>
  <si>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</si>
  <si>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</si>
  <si>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</si>
  <si>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</si>
  <si>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</si>
  <si>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</si>
  <si>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</si>
  <si>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</si>
  <si>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</si>
  <si>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</si>
  <si>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</si>
  <si>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</si>
  <si>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</si>
  <si>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</si>
  <si>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</si>
  <si>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</si>
  <si>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</si>
  <si>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</si>
  <si>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</si>
  <si>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</si>
  <si>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</si>
  <si>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</si>
  <si>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</si>
  <si>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</si>
  <si>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</si>
  <si>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</si>
  <si>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</si>
  <si>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</si>
  <si>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</si>
  <si>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</si>
  <si>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</si>
  <si>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</si>
  <si>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</si>
  <si>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</si>
  <si>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</si>
  <si>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</si>
  <si>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</si>
  <si>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</si>
  <si>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</si>
  <si>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</si>
  <si>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</si>
  <si>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</si>
  <si>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</si>
  <si>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</si>
  <si>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</si>
  <si>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</si>
  <si>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</si>
  <si>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</si>
  <si>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</si>
  <si>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</si>
  <si>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</si>
  <si>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</si>
  <si>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</si>
  <si>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</si>
  <si>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</si>
  <si>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</si>
  <si>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</si>
  <si>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</si>
  <si>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</si>
  <si>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</si>
  <si>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</si>
  <si>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</si>
  <si>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</si>
  <si>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</si>
  <si>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</si>
  <si>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</si>
  <si>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</si>
  <si>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</si>
  <si>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</si>
  <si>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</si>
  <si>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</si>
  <si>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</si>
  <si>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</si>
  <si>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</si>
  <si>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</si>
  <si>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</si>
  <si>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</si>
  <si>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</si>
  <si>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</si>
  <si>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</si>
  <si>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</si>
  <si>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</si>
  <si>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</si>
  <si>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</si>
  <si>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</si>
  <si>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</si>
  <si>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</si>
  <si>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</si>
  <si>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</si>
  <si>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</si>
  <si>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</si>
  <si>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</si>
  <si>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</si>
  <si>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</si>
  <si>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</si>
  <si>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</si>
  <si>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</si>
  <si>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</si>
  <si>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</si>
  <si>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</si>
  <si>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</si>
  <si>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</si>
  <si>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</si>
  <si>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</si>
  <si>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</si>
  <si>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</si>
  <si>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</si>
  <si>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</si>
  <si>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</si>
  <si>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</si>
  <si>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</si>
  <si>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</si>
  <si>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</si>
  <si>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</si>
  <si>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</si>
  <si>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</si>
  <si>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</si>
  <si>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</si>
  <si>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</si>
  <si>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</si>
  <si>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</si>
  <si>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</si>
  <si>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</si>
  <si>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</si>
  <si>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</si>
  <si>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</si>
  <si>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</si>
  <si>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</si>
  <si>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</si>
  <si>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</si>
  <si>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</si>
  <si>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</si>
  <si>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</si>
  <si>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</si>
  <si>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</si>
  <si>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</si>
  <si>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</si>
  <si>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</si>
  <si>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</si>
  <si>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</si>
  <si>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</si>
  <si>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</si>
  <si>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</si>
  <si>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</si>
  <si>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</si>
  <si>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</si>
  <si>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</si>
  <si>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</si>
  <si>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</si>
  <si>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</si>
  <si>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</si>
  <si>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</si>
  <si>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</si>
  <si>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</si>
  <si>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</si>
  <si>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</si>
  <si>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</si>
  <si>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</si>
  <si>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</si>
  <si>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</si>
  <si>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</si>
  <si>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</si>
  <si>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</si>
  <si>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</si>
  <si>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</si>
  <si>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</si>
  <si>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</si>
  <si>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</si>
  <si>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</si>
  <si>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</si>
  <si>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</si>
  <si>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</si>
  <si>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</si>
  <si>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</si>
  <si>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</si>
  <si>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</si>
  <si>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</si>
  <si>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</si>
  <si>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</si>
  <si>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</si>
  <si>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</si>
  <si>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</si>
  <si>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</si>
  <si>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</si>
  <si>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</si>
  <si>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</si>
  <si>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</si>
  <si>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</si>
  <si>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</si>
  <si>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</si>
  <si>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</si>
  <si>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</si>
  <si>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</si>
  <si>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</si>
  <si>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</si>
  <si>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</si>
  <si>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</si>
  <si>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</si>
  <si>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</si>
  <si>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</si>
  <si>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</si>
  <si>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</si>
  <si>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</si>
  <si>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</si>
  <si>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</si>
  <si>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</si>
  <si>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</si>
  <si>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</si>
  <si>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</si>
  <si>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</si>
  <si>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</si>
  <si>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</si>
  <si>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</si>
  <si>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</si>
  <si>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</si>
  <si>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</si>
  <si>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</si>
  <si>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</si>
  <si>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</si>
  <si>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</si>
  <si>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</si>
  <si>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</si>
  <si>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</si>
  <si>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</si>
  <si>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</si>
  <si>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</si>
  <si>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</si>
  <si>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</si>
  <si>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</si>
  <si>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</si>
  <si>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</si>
  <si>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</si>
  <si>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</si>
  <si>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</si>
  <si>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</si>
  <si>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</si>
  <si>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</si>
  <si>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</si>
  <si>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</si>
  <si>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</si>
  <si>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</si>
  <si>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</si>
  <si>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</si>
  <si>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</si>
  <si>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</si>
  <si>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</si>
  <si>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</si>
  <si>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</si>
  <si>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</si>
  <si>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</si>
  <si>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</si>
  <si>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</si>
  <si>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</si>
  <si>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</si>
  <si>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</si>
  <si>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</si>
  <si>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</si>
  <si>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</si>
  <si>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</si>
  <si>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</si>
  <si>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</si>
  <si>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</si>
  <si>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</si>
  <si>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</si>
  <si>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</si>
  <si>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</si>
  <si>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</si>
  <si>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</si>
  <si>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</si>
  <si>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</si>
  <si>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</si>
  <si>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</si>
  <si>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</si>
  <si>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</si>
  <si>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</si>
  <si>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</si>
  <si>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</si>
  <si>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</si>
  <si>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</si>
  <si>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</si>
  <si>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</si>
  <si>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</si>
  <si>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</si>
  <si>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</si>
  <si>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</si>
  <si>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</si>
  <si>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</si>
  <si>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</si>
  <si>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</si>
  <si>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</si>
  <si>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</si>
  <si>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</si>
  <si>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</si>
  <si>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</si>
  <si>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</si>
  <si>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</si>
  <si>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</si>
  <si>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</si>
  <si>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</si>
  <si>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</si>
  <si>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</si>
  <si>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</si>
  <si>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</si>
  <si>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</si>
  <si>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</si>
  <si>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</si>
  <si>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</si>
  <si>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</si>
  <si>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</si>
  <si>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</si>
  <si>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</si>
  <si>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</si>
  <si>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</si>
  <si>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</si>
  <si>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</si>
  <si>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</si>
  <si>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</si>
  <si>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</si>
  <si>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</si>
  <si>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</si>
  <si>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</si>
  <si>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</si>
  <si>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</si>
  <si>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</si>
  <si>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</si>
  <si>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</si>
  <si>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</si>
  <si>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</si>
  <si>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</si>
  <si>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</si>
  <si>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</si>
  <si>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</si>
  <si>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</si>
  <si>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</si>
  <si>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</si>
  <si>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</si>
  <si>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</si>
  <si>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</si>
  <si>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</si>
  <si>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</si>
  <si>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</si>
  <si>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</si>
  <si>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</si>
  <si>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</si>
  <si>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</si>
  <si>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</si>
  <si>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</si>
  <si>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</si>
  <si>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</si>
  <si>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</si>
  <si>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</si>
  <si>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</si>
  <si>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</si>
  <si>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</si>
  <si>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</si>
  <si>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</si>
  <si>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</si>
  <si>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</si>
  <si>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</si>
  <si>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</si>
  <si>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</si>
  <si>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</si>
  <si>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</si>
  <si>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</si>
  <si>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</si>
  <si>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</si>
  <si>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</si>
  <si>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</si>
  <si>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</si>
  <si>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</si>
  <si>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</si>
  <si>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</si>
  <si>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</si>
  <si>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</si>
  <si>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</si>
  <si>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</si>
  <si>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</si>
  <si>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</si>
  <si>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</si>
  <si>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</si>
  <si>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</si>
  <si>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</si>
  <si>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</si>
  <si>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</si>
  <si>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</si>
  <si>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</si>
  <si>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</si>
  <si>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</si>
  <si>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</si>
  <si>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</si>
  <si>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</si>
  <si>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</si>
  <si>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</si>
  <si>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</si>
  <si>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</si>
  <si>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</si>
  <si>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</si>
  <si>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</si>
  <si>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</si>
  <si>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</si>
  <si>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</si>
  <si>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</si>
  <si>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</si>
  <si>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</si>
  <si>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</si>
  <si>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</si>
  <si>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</si>
  <si>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</si>
  <si>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</si>
  <si>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</si>
  <si>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</si>
  <si>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</si>
  <si>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</si>
  <si>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</si>
  <si>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</si>
  <si>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</si>
  <si>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</si>
  <si>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</si>
  <si>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</si>
  <si>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</si>
  <si>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</si>
  <si>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</si>
  <si>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</si>
  <si>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</si>
  <si>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</si>
  <si>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</si>
  <si>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</si>
  <si>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</si>
  <si>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</si>
  <si>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</si>
  <si>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</si>
  <si>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</si>
  <si>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</si>
  <si>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</si>
  <si>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</si>
  <si>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</si>
  <si>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</si>
  <si>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</si>
  <si>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</si>
  <si>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</si>
  <si>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</si>
  <si>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</si>
  <si>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</si>
  <si>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</si>
  <si>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</si>
  <si>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</si>
  <si>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</si>
  <si>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</si>
  <si>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</si>
  <si>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</si>
  <si>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</si>
  <si>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</si>
  <si>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</si>
  <si>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</si>
  <si>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</si>
  <si>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</si>
  <si>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</si>
  <si>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</si>
  <si>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</si>
  <si>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</si>
  <si>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</si>
  <si>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</si>
  <si>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</si>
  <si>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</si>
  <si>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</si>
  <si>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</si>
  <si>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</si>
  <si>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</si>
  <si>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</si>
  <si>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</si>
  <si>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</si>
  <si>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</si>
  <si>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</si>
  <si>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</si>
  <si>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</si>
  <si>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</si>
  <si>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</si>
  <si>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</si>
  <si>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</si>
  <si>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</si>
  <si>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</si>
  <si>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</si>
  <si>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</si>
  <si>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</si>
  <si>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</si>
  <si>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</si>
  <si>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</si>
  <si>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</si>
  <si>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</si>
  <si>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</si>
  <si>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</si>
  <si>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</si>
  <si>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</si>
  <si>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</si>
  <si>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</si>
  <si>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</si>
  <si>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</si>
  <si>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</si>
  <si>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</si>
  <si>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</si>
  <si>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</si>
  <si>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</si>
  <si>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</si>
  <si>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</si>
  <si>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</si>
  <si>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</si>
  <si>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</si>
  <si>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</si>
  <si>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</si>
  <si>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</si>
  <si>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</si>
  <si>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</si>
  <si>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</si>
  <si>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</si>
  <si>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</si>
  <si>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</si>
  <si>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</si>
  <si>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</si>
  <si>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</si>
  <si>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</si>
  <si>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</si>
  <si>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</si>
  <si>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</si>
  <si>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</si>
  <si>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</si>
  <si>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</si>
  <si>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</si>
  <si>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</si>
  <si>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</si>
  <si>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</si>
  <si>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</si>
  <si>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</si>
  <si>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</si>
  <si>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</si>
  <si>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</si>
  <si>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</si>
  <si>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</si>
  <si>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</si>
  <si>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</si>
  <si>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</si>
  <si>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</si>
  <si>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</si>
  <si>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</si>
  <si>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</si>
  <si>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</si>
  <si>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</si>
  <si>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</si>
  <si>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</si>
  <si>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</si>
  <si>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</si>
  <si>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</si>
  <si>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</si>
  <si>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</si>
  <si>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</si>
  <si>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</si>
  <si>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</si>
  <si>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</si>
  <si>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</si>
  <si>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</si>
  <si>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</si>
  <si>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</si>
  <si>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</si>
  <si>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</si>
  <si>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</si>
  <si>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1286</t>
  </si>
  <si>
    <t>1761</t>
  </si>
  <si>
    <t>747</t>
  </si>
  <si>
    <t>ATENDER A LA PRIMERA INFANCIA EN EL MARCO DE LA ESTRATEGIA DE "CERO A SIEMPRE" ESPECIFICAMENTE A LOS NIÑOS Y NIÑAS MENORES DE CINCO (5) AÑOS</t>
  </si>
  <si>
    <t>11-1056-2020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</si>
  <si>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</si>
  <si>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SANDRA JUDITH CAMACHO CAICEDO</t>
  </si>
  <si>
    <t>CRA 116B # 72 F 70 INT 1 APTO 101</t>
  </si>
  <si>
    <t>SANDRITA.CAMACHO@HOTMAIL.COM</t>
  </si>
  <si>
    <t>3138663948</t>
  </si>
  <si>
    <t>2021-11-50000015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</si>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</sst>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0_-;\-&quot;$&quot;* #,##0_-;_-&quot;$&quot;*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71" fontId="3" fillId="3" borderId="1" xfId="1" applyNumberFormat="1" applyFont="1" applyFill="1" applyBorder="1" applyAlignment="1" applyProtection="1">
      <alignment horizontal="center" vertical="center"/>
      <protection locked="0"/>
    </xf>
    <xf numFmtId="171"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2687</v>
      </c>
      <c r="D15" s="35"/>
      <c r="E15" s="35"/>
      <c r="F15" s="5"/>
      <c r="G15" s="32" t="s">
        <v>1168</v>
      </c>
      <c r="H15" s="103" t="s">
        <v>187</v>
      </c>
      <c r="I15" s="32" t="s">
        <v>2624</v>
      </c>
      <c r="J15" s="108"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25">
      <c r="A20" s="9"/>
      <c r="B20" s="109">
        <v>900321037</v>
      </c>
      <c r="C20" s="5"/>
      <c r="D20" s="73"/>
      <c r="E20" s="5"/>
      <c r="F20" s="5"/>
      <c r="G20" s="5"/>
      <c r="H20" s="241"/>
      <c r="I20" s="143" t="s">
        <v>1156</v>
      </c>
      <c r="J20" s="144" t="s">
        <v>188</v>
      </c>
      <c r="K20" s="145">
        <v>1323031940</v>
      </c>
      <c r="L20" s="146">
        <v>44197</v>
      </c>
      <c r="M20" s="146">
        <v>44561</v>
      </c>
      <c r="N20" s="129">
        <f>+(M20-L20)/30</f>
        <v>12.133333333333333</v>
      </c>
      <c r="O20" s="132"/>
      <c r="U20" s="128"/>
      <c r="V20" s="105">
        <f ca="1">NOW()</f>
        <v>44187.855407754629</v>
      </c>
      <c r="W20" s="105">
        <f ca="1">NOW()</f>
        <v>44187.855407754629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236" t="str">
        <f>VLOOKUP(B20,EAS!A2:B1439,2,0)</f>
        <v>FUNDACION TEJIENDO FUTURO SOCIAL</v>
      </c>
      <c r="C38" s="236"/>
      <c r="D38" s="236"/>
      <c r="E38" s="236"/>
      <c r="F38" s="236"/>
      <c r="G38" s="5"/>
      <c r="H38" s="126"/>
      <c r="I38" s="245" t="s">
        <v>7</v>
      </c>
      <c r="J38" s="245"/>
      <c r="K38" s="245"/>
      <c r="L38" s="245"/>
      <c r="M38" s="245"/>
      <c r="N38" s="245"/>
      <c r="O38" s="127"/>
    </row>
    <row r="39" spans="1:16" ht="42.95" customHeight="1" thickBot="1" x14ac:dyDescent="0.3">
      <c r="A39" s="10"/>
      <c r="B39" s="11"/>
      <c r="C39" s="11"/>
      <c r="D39" s="11"/>
      <c r="E39" s="11"/>
      <c r="F39" s="11"/>
      <c r="G39" s="11"/>
      <c r="H39" s="10"/>
      <c r="I39" s="231" t="s">
        <v>2688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2681</v>
      </c>
      <c r="E48" s="171">
        <v>43922</v>
      </c>
      <c r="F48" s="171">
        <v>44165</v>
      </c>
      <c r="G48" s="154">
        <f>IF(AND(E48&lt;&gt;"",F48&lt;&gt;""),((F48-E48)/30),"")</f>
        <v>8.1</v>
      </c>
      <c r="H48" s="116" t="s">
        <v>2682</v>
      </c>
      <c r="I48" s="115" t="s">
        <v>1156</v>
      </c>
      <c r="J48" s="115" t="s">
        <v>188</v>
      </c>
      <c r="K48" s="112">
        <v>1189223965</v>
      </c>
      <c r="L48" s="111" t="s">
        <v>1148</v>
      </c>
      <c r="M48" s="113">
        <f t="shared" ref="M48:M79" si="2">+IF(L48="No",1,IF(L48="Si","Ingrese %",""))</f>
        <v>1</v>
      </c>
      <c r="N48" s="111" t="s">
        <v>27</v>
      </c>
      <c r="O48" s="111" t="s">
        <v>1148</v>
      </c>
      <c r="P48" s="78"/>
    </row>
    <row r="49" spans="1:16" s="6" customFormat="1" ht="24.75" customHeight="1" x14ac:dyDescent="0.25">
      <c r="A49" s="137">
        <v>2</v>
      </c>
      <c r="B49" s="116" t="s">
        <v>2676</v>
      </c>
      <c r="C49" s="118" t="s">
        <v>31</v>
      </c>
      <c r="D49" s="115" t="s">
        <v>2677</v>
      </c>
      <c r="E49" s="171">
        <v>43800</v>
      </c>
      <c r="F49" s="171">
        <v>43921</v>
      </c>
      <c r="G49" s="154">
        <f t="shared" ref="G49:G50" si="3">IF(AND(E49&lt;&gt;"",F49&lt;&gt;""),((F49-E49)/30),"")</f>
        <v>4.0333333333333332</v>
      </c>
      <c r="H49" s="172" t="s">
        <v>2680</v>
      </c>
      <c r="I49" s="115" t="s">
        <v>1156</v>
      </c>
      <c r="J49" s="115" t="s">
        <v>188</v>
      </c>
      <c r="K49" s="173">
        <v>3023759548</v>
      </c>
      <c r="L49" s="111" t="s">
        <v>1148</v>
      </c>
      <c r="M49" s="113">
        <f t="shared" si="2"/>
        <v>1</v>
      </c>
      <c r="N49" s="118" t="s">
        <v>27</v>
      </c>
      <c r="O49" s="118" t="s">
        <v>1148</v>
      </c>
      <c r="P49" s="78"/>
    </row>
    <row r="50" spans="1:16" s="6" customFormat="1" ht="24.75" customHeight="1" x14ac:dyDescent="0.25">
      <c r="A50" s="137">
        <v>3</v>
      </c>
      <c r="B50" s="116" t="s">
        <v>2676</v>
      </c>
      <c r="C50" s="118" t="s">
        <v>31</v>
      </c>
      <c r="D50" s="115" t="s">
        <v>2678</v>
      </c>
      <c r="E50" s="171">
        <v>43458</v>
      </c>
      <c r="F50" s="171">
        <v>43799</v>
      </c>
      <c r="G50" s="154">
        <f t="shared" si="3"/>
        <v>11.366666666666667</v>
      </c>
      <c r="H50" s="172" t="s">
        <v>2680</v>
      </c>
      <c r="I50" s="115" t="s">
        <v>1156</v>
      </c>
      <c r="J50" s="115" t="s">
        <v>188</v>
      </c>
      <c r="K50" s="173">
        <v>8851735327</v>
      </c>
      <c r="L50" s="118" t="s">
        <v>1148</v>
      </c>
      <c r="M50" s="113">
        <f t="shared" si="2"/>
        <v>1</v>
      </c>
      <c r="N50" s="118" t="s">
        <v>27</v>
      </c>
      <c r="O50" s="118" t="s">
        <v>26</v>
      </c>
      <c r="P50" s="78"/>
    </row>
    <row r="51" spans="1:16" s="6" customFormat="1" ht="24.75" customHeight="1" outlineLevel="1" x14ac:dyDescent="0.25">
      <c r="A51" s="137">
        <v>4</v>
      </c>
      <c r="B51" s="116" t="s">
        <v>2676</v>
      </c>
      <c r="C51" s="118" t="s">
        <v>31</v>
      </c>
      <c r="D51" s="115" t="s">
        <v>2679</v>
      </c>
      <c r="E51" s="171">
        <v>43313</v>
      </c>
      <c r="F51" s="171">
        <v>43449</v>
      </c>
      <c r="G51" s="154">
        <f t="shared" ref="G51:G107" si="4">IF(AND(E51&lt;&gt;"",F51&lt;&gt;""),((F51-E51)/30),"")</f>
        <v>4.5333333333333332</v>
      </c>
      <c r="H51" s="172" t="s">
        <v>2680</v>
      </c>
      <c r="I51" s="115" t="s">
        <v>1156</v>
      </c>
      <c r="J51" s="115" t="s">
        <v>188</v>
      </c>
      <c r="K51" s="174">
        <v>4716527561</v>
      </c>
      <c r="L51" s="118" t="s">
        <v>1148</v>
      </c>
      <c r="M51" s="113">
        <f t="shared" si="2"/>
        <v>1</v>
      </c>
      <c r="N51" s="118" t="s">
        <v>27</v>
      </c>
      <c r="O51" s="118" t="s">
        <v>26</v>
      </c>
      <c r="P51" s="78"/>
    </row>
    <row r="52" spans="1:16" s="7" customFormat="1" ht="24.75" customHeight="1" outlineLevel="1" x14ac:dyDescent="0.25">
      <c r="A52" s="138">
        <v>5</v>
      </c>
      <c r="B52" s="116" t="s">
        <v>2676</v>
      </c>
      <c r="C52" s="118" t="s">
        <v>31</v>
      </c>
      <c r="D52" s="115">
        <v>1725</v>
      </c>
      <c r="E52" s="139">
        <v>42675</v>
      </c>
      <c r="F52" s="139">
        <v>43312</v>
      </c>
      <c r="G52" s="154">
        <f t="shared" si="4"/>
        <v>21.233333333333334</v>
      </c>
      <c r="H52" s="172" t="s">
        <v>2680</v>
      </c>
      <c r="I52" s="115" t="s">
        <v>1156</v>
      </c>
      <c r="J52" s="115" t="s">
        <v>188</v>
      </c>
      <c r="K52" s="174">
        <v>16050734284</v>
      </c>
      <c r="L52" s="118" t="s">
        <v>1148</v>
      </c>
      <c r="M52" s="113">
        <f t="shared" si="2"/>
        <v>1</v>
      </c>
      <c r="N52" s="118" t="s">
        <v>27</v>
      </c>
      <c r="O52" s="118" t="s">
        <v>26</v>
      </c>
      <c r="P52" s="79"/>
    </row>
    <row r="53" spans="1:16" s="7" customFormat="1" ht="24.75" customHeight="1" outlineLevel="1" x14ac:dyDescent="0.25">
      <c r="A53" s="138">
        <v>6</v>
      </c>
      <c r="B53" s="116" t="s">
        <v>2676</v>
      </c>
      <c r="C53" s="118" t="s">
        <v>31</v>
      </c>
      <c r="D53" s="115">
        <v>915</v>
      </c>
      <c r="E53" s="139">
        <v>42464</v>
      </c>
      <c r="F53" s="139">
        <v>42674</v>
      </c>
      <c r="G53" s="154">
        <f t="shared" si="4"/>
        <v>7</v>
      </c>
      <c r="H53" s="172" t="s">
        <v>2680</v>
      </c>
      <c r="I53" s="115" t="s">
        <v>1156</v>
      </c>
      <c r="J53" s="115" t="s">
        <v>188</v>
      </c>
      <c r="K53" s="174">
        <v>9718568048</v>
      </c>
      <c r="L53" s="118" t="s">
        <v>1148</v>
      </c>
      <c r="M53" s="113">
        <f t="shared" si="2"/>
        <v>1</v>
      </c>
      <c r="N53" s="118" t="s">
        <v>27</v>
      </c>
      <c r="O53" s="118" t="s">
        <v>26</v>
      </c>
      <c r="P53" s="79"/>
    </row>
    <row r="54" spans="1:16" s="7" customFormat="1" ht="24.75" customHeight="1" outlineLevel="1" x14ac:dyDescent="0.25">
      <c r="A54" s="138">
        <v>7</v>
      </c>
      <c r="B54" s="116" t="s">
        <v>2676</v>
      </c>
      <c r="C54" s="118" t="s">
        <v>31</v>
      </c>
      <c r="D54" s="115">
        <v>716</v>
      </c>
      <c r="E54" s="139">
        <v>42402</v>
      </c>
      <c r="F54" s="139">
        <v>42460</v>
      </c>
      <c r="G54" s="154">
        <f t="shared" si="4"/>
        <v>1.9333333333333333</v>
      </c>
      <c r="H54" s="172" t="s">
        <v>2680</v>
      </c>
      <c r="I54" s="115" t="s">
        <v>1156</v>
      </c>
      <c r="J54" s="115" t="s">
        <v>188</v>
      </c>
      <c r="K54" s="174">
        <v>1893174730</v>
      </c>
      <c r="L54" s="118" t="s">
        <v>1148</v>
      </c>
      <c r="M54" s="113">
        <f t="shared" si="2"/>
        <v>1</v>
      </c>
      <c r="N54" s="118" t="s">
        <v>27</v>
      </c>
      <c r="O54" s="118" t="s">
        <v>26</v>
      </c>
      <c r="P54" s="79"/>
    </row>
    <row r="55" spans="1:16" s="7" customFormat="1" ht="24.75" customHeight="1" outlineLevel="1" x14ac:dyDescent="0.25">
      <c r="A55" s="138">
        <v>8</v>
      </c>
      <c r="B55" s="116" t="s">
        <v>2676</v>
      </c>
      <c r="C55" s="118" t="s">
        <v>31</v>
      </c>
      <c r="D55" s="115">
        <v>717</v>
      </c>
      <c r="E55" s="139">
        <v>42402</v>
      </c>
      <c r="F55" s="139">
        <v>42460</v>
      </c>
      <c r="G55" s="154">
        <f t="shared" si="4"/>
        <v>1.9333333333333333</v>
      </c>
      <c r="H55" s="172" t="s">
        <v>2680</v>
      </c>
      <c r="I55" s="115" t="s">
        <v>1156</v>
      </c>
      <c r="J55" s="115" t="s">
        <v>188</v>
      </c>
      <c r="K55" s="173">
        <v>1622370687</v>
      </c>
      <c r="L55" s="118" t="s">
        <v>1148</v>
      </c>
      <c r="M55" s="113">
        <f t="shared" si="2"/>
        <v>1</v>
      </c>
      <c r="N55" s="118" t="s">
        <v>27</v>
      </c>
      <c r="O55" s="118" t="s">
        <v>26</v>
      </c>
      <c r="P55" s="79"/>
    </row>
    <row r="56" spans="1:16" s="7" customFormat="1" ht="24.75" customHeight="1" outlineLevel="1" x14ac:dyDescent="0.25">
      <c r="A56" s="138">
        <v>9</v>
      </c>
      <c r="B56" s="116" t="s">
        <v>2676</v>
      </c>
      <c r="C56" s="118" t="s">
        <v>31</v>
      </c>
      <c r="D56" s="115">
        <v>289</v>
      </c>
      <c r="E56" s="139">
        <v>42037</v>
      </c>
      <c r="F56" s="139">
        <v>42369</v>
      </c>
      <c r="G56" s="154">
        <f t="shared" si="4"/>
        <v>11.066666666666666</v>
      </c>
      <c r="H56" s="172" t="s">
        <v>2680</v>
      </c>
      <c r="I56" s="115" t="s">
        <v>1156</v>
      </c>
      <c r="J56" s="115" t="s">
        <v>188</v>
      </c>
      <c r="K56" s="173">
        <v>504188349</v>
      </c>
      <c r="L56" s="118" t="s">
        <v>1148</v>
      </c>
      <c r="M56" s="113">
        <f t="shared" si="2"/>
        <v>1</v>
      </c>
      <c r="N56" s="118" t="s">
        <v>27</v>
      </c>
      <c r="O56" s="118" t="s">
        <v>26</v>
      </c>
      <c r="P56" s="79"/>
    </row>
    <row r="57" spans="1:16" s="7" customFormat="1" ht="24.75" customHeight="1" outlineLevel="1" x14ac:dyDescent="0.25">
      <c r="A57" s="138">
        <v>10</v>
      </c>
      <c r="B57" s="116" t="s">
        <v>2676</v>
      </c>
      <c r="C57" s="118" t="s">
        <v>31</v>
      </c>
      <c r="D57" s="115">
        <v>309</v>
      </c>
      <c r="E57" s="139">
        <v>42037</v>
      </c>
      <c r="F57" s="139">
        <v>42369</v>
      </c>
      <c r="G57" s="154">
        <f t="shared" si="4"/>
        <v>11.066666666666666</v>
      </c>
      <c r="H57" s="172" t="s">
        <v>2680</v>
      </c>
      <c r="I57" s="115" t="s">
        <v>1156</v>
      </c>
      <c r="J57" s="115" t="s">
        <v>188</v>
      </c>
      <c r="K57" s="173">
        <v>1097085441</v>
      </c>
      <c r="L57" s="118" t="s">
        <v>1148</v>
      </c>
      <c r="M57" s="113">
        <f t="shared" si="2"/>
        <v>1</v>
      </c>
      <c r="N57" s="118" t="s">
        <v>27</v>
      </c>
      <c r="O57" s="118" t="s">
        <v>26</v>
      </c>
      <c r="P57" s="79"/>
    </row>
    <row r="58" spans="1:16" s="7" customFormat="1" ht="24.75" customHeight="1" outlineLevel="1" x14ac:dyDescent="0.25">
      <c r="A58" s="138">
        <v>11</v>
      </c>
      <c r="B58" s="116" t="s">
        <v>2676</v>
      </c>
      <c r="C58" s="118" t="s">
        <v>31</v>
      </c>
      <c r="D58" s="115">
        <v>808</v>
      </c>
      <c r="E58" s="139">
        <v>41673</v>
      </c>
      <c r="F58" s="139">
        <v>42034</v>
      </c>
      <c r="G58" s="154">
        <f t="shared" si="4"/>
        <v>12.033333333333333</v>
      </c>
      <c r="H58" s="172" t="s">
        <v>2680</v>
      </c>
      <c r="I58" s="115" t="s">
        <v>1156</v>
      </c>
      <c r="J58" s="115" t="s">
        <v>188</v>
      </c>
      <c r="K58" s="173">
        <v>576352458</v>
      </c>
      <c r="L58" s="118" t="s">
        <v>1148</v>
      </c>
      <c r="M58" s="113">
        <f t="shared" si="2"/>
        <v>1</v>
      </c>
      <c r="N58" s="118" t="s">
        <v>27</v>
      </c>
      <c r="O58" s="118" t="s">
        <v>26</v>
      </c>
      <c r="P58" s="79"/>
    </row>
    <row r="59" spans="1:16" s="7" customFormat="1" ht="24.75" customHeight="1" outlineLevel="1" x14ac:dyDescent="0.25">
      <c r="A59" s="138">
        <v>12</v>
      </c>
      <c r="B59" s="116" t="s">
        <v>2676</v>
      </c>
      <c r="C59" s="118" t="s">
        <v>31</v>
      </c>
      <c r="D59" s="115">
        <v>822</v>
      </c>
      <c r="E59" s="139">
        <v>41673</v>
      </c>
      <c r="F59" s="139">
        <v>42034</v>
      </c>
      <c r="G59" s="154">
        <f t="shared" si="4"/>
        <v>12.033333333333333</v>
      </c>
      <c r="H59" s="172" t="s">
        <v>2680</v>
      </c>
      <c r="I59" s="115" t="s">
        <v>1156</v>
      </c>
      <c r="J59" s="115" t="s">
        <v>188</v>
      </c>
      <c r="K59" s="173">
        <v>324754032</v>
      </c>
      <c r="L59" s="118" t="s">
        <v>1148</v>
      </c>
      <c r="M59" s="113">
        <f t="shared" si="2"/>
        <v>1</v>
      </c>
      <c r="N59" s="118" t="s">
        <v>27</v>
      </c>
      <c r="O59" s="118" t="s">
        <v>26</v>
      </c>
      <c r="P59" s="79"/>
    </row>
    <row r="60" spans="1:16" s="7" customFormat="1" ht="24.75" customHeight="1" outlineLevel="1" x14ac:dyDescent="0.25">
      <c r="A60" s="138">
        <v>13</v>
      </c>
      <c r="B60" s="116" t="s">
        <v>2676</v>
      </c>
      <c r="C60" s="118" t="s">
        <v>31</v>
      </c>
      <c r="D60" s="115">
        <v>492</v>
      </c>
      <c r="E60" s="139">
        <v>41296</v>
      </c>
      <c r="F60" s="139">
        <v>41639</v>
      </c>
      <c r="G60" s="154">
        <f t="shared" si="4"/>
        <v>11.433333333333334</v>
      </c>
      <c r="H60" s="172" t="s">
        <v>2680</v>
      </c>
      <c r="I60" s="115" t="s">
        <v>1156</v>
      </c>
      <c r="J60" s="115" t="s">
        <v>188</v>
      </c>
      <c r="K60" s="173">
        <v>239004002</v>
      </c>
      <c r="L60" s="118" t="s">
        <v>1148</v>
      </c>
      <c r="M60" s="113">
        <f t="shared" si="2"/>
        <v>1</v>
      </c>
      <c r="N60" s="118" t="s">
        <v>27</v>
      </c>
      <c r="O60" s="118" t="s">
        <v>26</v>
      </c>
      <c r="P60" s="79"/>
    </row>
    <row r="61" spans="1:16" s="7" customFormat="1" ht="24.75" customHeight="1" outlineLevel="1" x14ac:dyDescent="0.25">
      <c r="A61" s="138">
        <v>14</v>
      </c>
      <c r="B61" s="116" t="s">
        <v>2676</v>
      </c>
      <c r="C61" s="118" t="s">
        <v>31</v>
      </c>
      <c r="D61" s="115" t="s">
        <v>2689</v>
      </c>
      <c r="E61" s="139">
        <v>41091</v>
      </c>
      <c r="F61" s="139">
        <v>41273</v>
      </c>
      <c r="G61" s="154">
        <f t="shared" si="4"/>
        <v>6.0666666666666664</v>
      </c>
      <c r="H61" s="172" t="s">
        <v>2680</v>
      </c>
      <c r="I61" s="115" t="s">
        <v>1156</v>
      </c>
      <c r="J61" s="115" t="s">
        <v>188</v>
      </c>
      <c r="K61" s="173">
        <v>69808448</v>
      </c>
      <c r="L61" s="118" t="s">
        <v>1148</v>
      </c>
      <c r="M61" s="113">
        <f t="shared" si="2"/>
        <v>1</v>
      </c>
      <c r="N61" s="118" t="s">
        <v>27</v>
      </c>
      <c r="O61" s="118" t="s">
        <v>26</v>
      </c>
      <c r="P61" s="79"/>
    </row>
    <row r="62" spans="1:16" s="7" customFormat="1" ht="24.75" customHeight="1" outlineLevel="1" x14ac:dyDescent="0.25">
      <c r="A62" s="138">
        <v>15</v>
      </c>
      <c r="B62" s="64"/>
      <c r="C62" s="65"/>
      <c r="D62" s="63"/>
      <c r="E62" s="139"/>
      <c r="F62" s="139"/>
      <c r="G62" s="154" t="str">
        <f t="shared" si="4"/>
        <v/>
      </c>
      <c r="H62" s="172"/>
      <c r="I62" s="115"/>
      <c r="J62" s="115"/>
      <c r="K62" s="173"/>
      <c r="L62" s="65"/>
      <c r="M62" s="67" t="str">
        <f t="shared" si="2"/>
        <v/>
      </c>
      <c r="N62" s="65"/>
      <c r="O62" s="65"/>
      <c r="P62" s="79"/>
    </row>
    <row r="63" spans="1:16" s="7" customFormat="1" ht="24.75" customHeight="1" outlineLevel="1" x14ac:dyDescent="0.25">
      <c r="A63" s="138">
        <v>16</v>
      </c>
      <c r="B63" s="64"/>
      <c r="C63" s="65"/>
      <c r="D63" s="63"/>
      <c r="E63" s="139"/>
      <c r="F63" s="139"/>
      <c r="G63" s="154" t="str">
        <f t="shared" si="4"/>
        <v/>
      </c>
      <c r="H63" s="64"/>
      <c r="I63" s="63"/>
      <c r="J63" s="63"/>
      <c r="K63" s="66"/>
      <c r="L63" s="65"/>
      <c r="M63" s="67" t="str">
        <f t="shared" si="2"/>
        <v/>
      </c>
      <c r="N63" s="65"/>
      <c r="O63" s="65"/>
      <c r="P63" s="79"/>
    </row>
    <row r="64" spans="1:16" s="7" customFormat="1" ht="24.75" customHeight="1" outlineLevel="1" x14ac:dyDescent="0.25">
      <c r="A64" s="138">
        <v>17</v>
      </c>
      <c r="B64" s="64"/>
      <c r="C64" s="65"/>
      <c r="D64" s="63"/>
      <c r="E64" s="139"/>
      <c r="F64" s="139"/>
      <c r="G64" s="154" t="str">
        <f t="shared" si="4"/>
        <v/>
      </c>
      <c r="H64" s="64"/>
      <c r="I64" s="63"/>
      <c r="J64" s="63"/>
      <c r="K64" s="66"/>
      <c r="L64" s="65"/>
      <c r="M64" s="67" t="str">
        <f t="shared" si="2"/>
        <v/>
      </c>
      <c r="N64" s="65"/>
      <c r="O64" s="65"/>
      <c r="P64" s="79"/>
    </row>
    <row r="65" spans="1:16" s="7" customFormat="1" ht="24.75" customHeight="1" outlineLevel="1" x14ac:dyDescent="0.25">
      <c r="A65" s="138">
        <v>18</v>
      </c>
      <c r="B65" s="64"/>
      <c r="C65" s="65"/>
      <c r="D65" s="63"/>
      <c r="E65" s="139"/>
      <c r="F65" s="139"/>
      <c r="G65" s="154" t="str">
        <f t="shared" si="4"/>
        <v/>
      </c>
      <c r="H65" s="64"/>
      <c r="I65" s="63"/>
      <c r="J65" s="63"/>
      <c r="K65" s="66"/>
      <c r="L65" s="65"/>
      <c r="M65" s="67" t="str">
        <f t="shared" si="2"/>
        <v/>
      </c>
      <c r="N65" s="65"/>
      <c r="O65" s="65"/>
      <c r="P65" s="79"/>
    </row>
    <row r="66" spans="1:16" s="7" customFormat="1" ht="24.75" customHeight="1" outlineLevel="1" x14ac:dyDescent="0.25">
      <c r="A66" s="138">
        <v>19</v>
      </c>
      <c r="B66" s="64"/>
      <c r="C66" s="65"/>
      <c r="D66" s="63"/>
      <c r="E66" s="139"/>
      <c r="F66" s="139"/>
      <c r="G66" s="154"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4"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4"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4"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4"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4"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4"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4"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4"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4"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4"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4"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4"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4"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4"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4"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3" t="str">
        <f t="shared" si="5"/>
        <v/>
      </c>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3" t="str">
        <f t="shared" si="5"/>
        <v/>
      </c>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3" t="str">
        <f t="shared" si="5"/>
        <v/>
      </c>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3" t="str">
        <f t="shared" si="5"/>
        <v/>
      </c>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3" t="str">
        <f t="shared" si="5"/>
        <v/>
      </c>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3" t="str">
        <f t="shared" si="5"/>
        <v/>
      </c>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3" t="str">
        <f t="shared" si="5"/>
        <v/>
      </c>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3" t="str">
        <f t="shared" si="5"/>
        <v/>
      </c>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3" t="str">
        <f t="shared" si="5"/>
        <v/>
      </c>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3" t="str">
        <f t="shared" si="5"/>
        <v/>
      </c>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3" t="str">
        <f t="shared" si="5"/>
        <v/>
      </c>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3" t="str">
        <f t="shared" si="5"/>
        <v/>
      </c>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3" t="str">
        <f t="shared" si="5"/>
        <v/>
      </c>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3" t="str">
        <f t="shared" si="5"/>
        <v/>
      </c>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3" t="str">
        <f t="shared" si="5"/>
        <v/>
      </c>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6">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6"/>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7">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7"/>
        <v/>
      </c>
      <c r="H118" s="64"/>
      <c r="I118" s="63"/>
      <c r="J118" s="63"/>
      <c r="K118" s="68"/>
      <c r="L118" s="100" t="str">
        <f>+IF(AND(K118&gt;0,O118="Ejecución"),(K118/877802)*Tabla28[[#This Row],[% participación]],IF(AND(K118&gt;0,O118&lt;&gt;"Ejecución"),"-",""))</f>
        <v/>
      </c>
      <c r="M118" s="65"/>
      <c r="N118" s="167" t="str">
        <f t="shared" ref="N118:N160" si="8">+IF(M118="No",1,IF(M118="Si","Ingrese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7"/>
        <v/>
      </c>
      <c r="H119" s="64"/>
      <c r="I119" s="63"/>
      <c r="J119" s="63"/>
      <c r="K119" s="68"/>
      <c r="L119" s="100" t="str">
        <f>+IF(AND(K119&gt;0,O119="Ejecución"),(K119/877802)*Tabla28[[#This Row],[% participación]],IF(AND(K119&gt;0,O119&lt;&gt;"Ejecución"),"-",""))</f>
        <v/>
      </c>
      <c r="M119" s="65"/>
      <c r="N119" s="167" t="str">
        <f t="shared" si="8"/>
        <v/>
      </c>
      <c r="O119" s="156" t="s">
        <v>1150</v>
      </c>
      <c r="P119" s="79"/>
    </row>
    <row r="120" spans="1:16" s="7" customFormat="1" ht="24.75" customHeight="1" outlineLevel="1" x14ac:dyDescent="0.25">
      <c r="A120" s="138">
        <v>7</v>
      </c>
      <c r="B120" s="155" t="s">
        <v>2665</v>
      </c>
      <c r="C120" s="157" t="s">
        <v>31</v>
      </c>
      <c r="D120" s="63"/>
      <c r="E120" s="139"/>
      <c r="F120" s="139"/>
      <c r="G120" s="154" t="str">
        <f t="shared" si="7"/>
        <v/>
      </c>
      <c r="H120" s="64"/>
      <c r="I120" s="63"/>
      <c r="J120" s="63"/>
      <c r="K120" s="68"/>
      <c r="L120" s="100" t="str">
        <f>+IF(AND(K120&gt;0,O120="Ejecución"),(K120/877802)*Tabla28[[#This Row],[% participación]],IF(AND(K120&gt;0,O120&lt;&gt;"Ejecución"),"-",""))</f>
        <v/>
      </c>
      <c r="M120" s="65"/>
      <c r="N120" s="167" t="str">
        <f t="shared" si="8"/>
        <v/>
      </c>
      <c r="O120" s="156" t="s">
        <v>1150</v>
      </c>
      <c r="P120" s="79"/>
    </row>
    <row r="121" spans="1:16" s="7" customFormat="1" ht="24.75" customHeight="1" outlineLevel="1" x14ac:dyDescent="0.25">
      <c r="A121" s="138">
        <v>8</v>
      </c>
      <c r="B121" s="155" t="s">
        <v>2665</v>
      </c>
      <c r="C121" s="157" t="s">
        <v>31</v>
      </c>
      <c r="D121" s="63"/>
      <c r="E121" s="139"/>
      <c r="F121" s="139"/>
      <c r="G121" s="154" t="str">
        <f t="shared" si="7"/>
        <v/>
      </c>
      <c r="H121" s="102"/>
      <c r="I121" s="63"/>
      <c r="J121" s="63"/>
      <c r="K121" s="68"/>
      <c r="L121" s="100" t="str">
        <f>+IF(AND(K121&gt;0,O121="Ejecución"),(K121/877802)*Tabla28[[#This Row],[% participación]],IF(AND(K121&gt;0,O121&lt;&gt;"Ejecución"),"-",""))</f>
        <v/>
      </c>
      <c r="M121" s="65"/>
      <c r="N121" s="167" t="str">
        <f t="shared" si="8"/>
        <v/>
      </c>
      <c r="O121" s="156" t="s">
        <v>1150</v>
      </c>
      <c r="P121" s="79"/>
    </row>
    <row r="122" spans="1:16" s="7" customFormat="1" ht="24.75" customHeight="1" outlineLevel="1" x14ac:dyDescent="0.25">
      <c r="A122" s="138">
        <v>9</v>
      </c>
      <c r="B122" s="155" t="s">
        <v>2665</v>
      </c>
      <c r="C122" s="157" t="s">
        <v>31</v>
      </c>
      <c r="D122" s="63"/>
      <c r="E122" s="139"/>
      <c r="F122" s="139"/>
      <c r="G122" s="154" t="str">
        <f t="shared" si="7"/>
        <v/>
      </c>
      <c r="H122" s="64"/>
      <c r="I122" s="63"/>
      <c r="J122" s="63"/>
      <c r="K122" s="68"/>
      <c r="L122" s="100" t="str">
        <f>+IF(AND(K122&gt;0,O122="Ejecución"),(K122/877802)*Tabla28[[#This Row],[% participación]],IF(AND(K122&gt;0,O122&lt;&gt;"Ejecución"),"-",""))</f>
        <v/>
      </c>
      <c r="M122" s="65"/>
      <c r="N122" s="167" t="str">
        <f t="shared" si="8"/>
        <v/>
      </c>
      <c r="O122" s="156" t="s">
        <v>1150</v>
      </c>
      <c r="P122" s="79"/>
    </row>
    <row r="123" spans="1:16" s="7" customFormat="1" ht="24.75" customHeight="1" outlineLevel="1" x14ac:dyDescent="0.25">
      <c r="A123" s="138">
        <v>10</v>
      </c>
      <c r="B123" s="155" t="s">
        <v>2665</v>
      </c>
      <c r="C123" s="157" t="s">
        <v>31</v>
      </c>
      <c r="D123" s="63"/>
      <c r="E123" s="139"/>
      <c r="F123" s="139"/>
      <c r="G123" s="154" t="str">
        <f t="shared" si="7"/>
        <v/>
      </c>
      <c r="H123" s="64"/>
      <c r="I123" s="63"/>
      <c r="J123" s="63"/>
      <c r="K123" s="68"/>
      <c r="L123" s="100" t="str">
        <f>+IF(AND(K123&gt;0,O123="Ejecución"),(K123/877802)*Tabla28[[#This Row],[% participación]],IF(AND(K123&gt;0,O123&lt;&gt;"Ejecución"),"-",""))</f>
        <v/>
      </c>
      <c r="M123" s="65"/>
      <c r="N123" s="167" t="str">
        <f t="shared" si="8"/>
        <v/>
      </c>
      <c r="O123" s="156" t="s">
        <v>1150</v>
      </c>
      <c r="P123" s="79"/>
    </row>
    <row r="124" spans="1:16" s="7" customFormat="1" ht="24.75" customHeight="1" outlineLevel="1" x14ac:dyDescent="0.25">
      <c r="A124" s="138">
        <v>11</v>
      </c>
      <c r="B124" s="155" t="s">
        <v>2665</v>
      </c>
      <c r="C124" s="157" t="s">
        <v>31</v>
      </c>
      <c r="D124" s="63"/>
      <c r="E124" s="139"/>
      <c r="F124" s="139"/>
      <c r="G124" s="154" t="str">
        <f t="shared" si="7"/>
        <v/>
      </c>
      <c r="H124" s="64"/>
      <c r="I124" s="63"/>
      <c r="J124" s="63"/>
      <c r="K124" s="68"/>
      <c r="L124" s="100" t="str">
        <f>+IF(AND(K124&gt;0,O124="Ejecución"),(K124/877802)*Tabla28[[#This Row],[% participación]],IF(AND(K124&gt;0,O124&lt;&gt;"Ejecución"),"-",""))</f>
        <v/>
      </c>
      <c r="M124" s="65"/>
      <c r="N124" s="167" t="str">
        <f t="shared" si="8"/>
        <v/>
      </c>
      <c r="O124" s="156" t="s">
        <v>1150</v>
      </c>
      <c r="P124" s="79"/>
    </row>
    <row r="125" spans="1:16" s="7" customFormat="1" ht="24.75" customHeight="1" outlineLevel="1" x14ac:dyDescent="0.25">
      <c r="A125" s="138">
        <v>12</v>
      </c>
      <c r="B125" s="155" t="s">
        <v>2665</v>
      </c>
      <c r="C125" s="157" t="s">
        <v>31</v>
      </c>
      <c r="D125" s="63"/>
      <c r="E125" s="139"/>
      <c r="F125" s="139"/>
      <c r="G125" s="154" t="str">
        <f t="shared" si="7"/>
        <v/>
      </c>
      <c r="H125" s="64"/>
      <c r="I125" s="63"/>
      <c r="J125" s="63"/>
      <c r="K125" s="68"/>
      <c r="L125" s="100" t="str">
        <f>+IF(AND(K125&gt;0,O125="Ejecución"),(K125/877802)*Tabla28[[#This Row],[% participación]],IF(AND(K125&gt;0,O125&lt;&gt;"Ejecución"),"-",""))</f>
        <v/>
      </c>
      <c r="M125" s="65"/>
      <c r="N125" s="167" t="str">
        <f t="shared" si="8"/>
        <v/>
      </c>
      <c r="O125" s="156" t="s">
        <v>1150</v>
      </c>
      <c r="P125" s="79"/>
    </row>
    <row r="126" spans="1:16" s="7" customFormat="1" ht="24.75" customHeight="1" outlineLevel="1" x14ac:dyDescent="0.25">
      <c r="A126" s="138">
        <v>13</v>
      </c>
      <c r="B126" s="155" t="s">
        <v>2665</v>
      </c>
      <c r="C126" s="157" t="s">
        <v>31</v>
      </c>
      <c r="D126" s="63"/>
      <c r="E126" s="139"/>
      <c r="F126" s="139"/>
      <c r="G126" s="154" t="str">
        <f t="shared" si="7"/>
        <v/>
      </c>
      <c r="H126" s="64"/>
      <c r="I126" s="63"/>
      <c r="J126" s="63"/>
      <c r="K126" s="68"/>
      <c r="L126" s="100" t="str">
        <f>+IF(AND(K126&gt;0,O126="Ejecución"),(K126/877802)*Tabla28[[#This Row],[% participación]],IF(AND(K126&gt;0,O126&lt;&gt;"Ejecución"),"-",""))</f>
        <v/>
      </c>
      <c r="M126" s="65"/>
      <c r="N126" s="167" t="str">
        <f t="shared" si="8"/>
        <v/>
      </c>
      <c r="O126" s="156" t="s">
        <v>1150</v>
      </c>
      <c r="P126" s="79"/>
    </row>
    <row r="127" spans="1:16" s="7" customFormat="1" ht="24.75" customHeight="1" outlineLevel="1" x14ac:dyDescent="0.25">
      <c r="A127" s="138">
        <v>14</v>
      </c>
      <c r="B127" s="155" t="s">
        <v>2665</v>
      </c>
      <c r="C127" s="157" t="s">
        <v>31</v>
      </c>
      <c r="D127" s="63"/>
      <c r="E127" s="139"/>
      <c r="F127" s="139"/>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8">
        <v>15</v>
      </c>
      <c r="B128" s="155" t="s">
        <v>2665</v>
      </c>
      <c r="C128" s="157" t="s">
        <v>31</v>
      </c>
      <c r="D128" s="63"/>
      <c r="E128" s="139"/>
      <c r="F128" s="139"/>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8">
        <v>16</v>
      </c>
      <c r="B129" s="155" t="s">
        <v>2665</v>
      </c>
      <c r="C129" s="157" t="s">
        <v>31</v>
      </c>
      <c r="D129" s="63"/>
      <c r="E129" s="139"/>
      <c r="F129" s="139"/>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8">
        <v>17</v>
      </c>
      <c r="B130" s="155" t="s">
        <v>2665</v>
      </c>
      <c r="C130" s="157" t="s">
        <v>31</v>
      </c>
      <c r="D130" s="63"/>
      <c r="E130" s="139"/>
      <c r="F130" s="139"/>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8">
        <v>18</v>
      </c>
      <c r="B131" s="155" t="s">
        <v>2665</v>
      </c>
      <c r="C131" s="157" t="s">
        <v>31</v>
      </c>
      <c r="D131" s="63"/>
      <c r="E131" s="139"/>
      <c r="F131" s="139"/>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8">
        <v>19</v>
      </c>
      <c r="B132" s="155" t="s">
        <v>2665</v>
      </c>
      <c r="C132" s="157" t="s">
        <v>31</v>
      </c>
      <c r="D132" s="63"/>
      <c r="E132" s="139"/>
      <c r="F132" s="139"/>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8">
        <v>20</v>
      </c>
      <c r="B133" s="155" t="s">
        <v>2665</v>
      </c>
      <c r="C133" s="157" t="s">
        <v>31</v>
      </c>
      <c r="D133" s="63"/>
      <c r="E133" s="139"/>
      <c r="F133" s="139"/>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8">
        <v>21</v>
      </c>
      <c r="B134" s="155" t="s">
        <v>2665</v>
      </c>
      <c r="C134" s="157" t="s">
        <v>31</v>
      </c>
      <c r="D134" s="63"/>
      <c r="E134" s="139"/>
      <c r="F134" s="139"/>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8">
        <v>22</v>
      </c>
      <c r="B135" s="155" t="s">
        <v>2665</v>
      </c>
      <c r="C135" s="157" t="s">
        <v>31</v>
      </c>
      <c r="D135" s="63"/>
      <c r="E135" s="139"/>
      <c r="F135" s="139"/>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8">
        <v>23</v>
      </c>
      <c r="B136" s="155" t="s">
        <v>2665</v>
      </c>
      <c r="C136" s="157" t="s">
        <v>31</v>
      </c>
      <c r="D136" s="63"/>
      <c r="E136" s="139"/>
      <c r="F136" s="139"/>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8">
        <v>24</v>
      </c>
      <c r="B137" s="155" t="s">
        <v>2665</v>
      </c>
      <c r="C137" s="157" t="s">
        <v>31</v>
      </c>
      <c r="D137" s="63"/>
      <c r="E137" s="139"/>
      <c r="F137" s="139"/>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8">
        <v>25</v>
      </c>
      <c r="B138" s="155" t="s">
        <v>2665</v>
      </c>
      <c r="C138" s="157" t="s">
        <v>31</v>
      </c>
      <c r="D138" s="63"/>
      <c r="E138" s="139"/>
      <c r="F138" s="139"/>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8">
        <v>26</v>
      </c>
      <c r="B139" s="155" t="s">
        <v>2665</v>
      </c>
      <c r="C139" s="157" t="s">
        <v>31</v>
      </c>
      <c r="D139" s="63"/>
      <c r="E139" s="139"/>
      <c r="F139" s="139"/>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8">
        <v>27</v>
      </c>
      <c r="B140" s="155" t="s">
        <v>2665</v>
      </c>
      <c r="C140" s="157" t="s">
        <v>31</v>
      </c>
      <c r="D140" s="63"/>
      <c r="E140" s="139"/>
      <c r="F140" s="139"/>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8">
        <v>28</v>
      </c>
      <c r="B141" s="155" t="s">
        <v>2665</v>
      </c>
      <c r="C141" s="157" t="s">
        <v>31</v>
      </c>
      <c r="D141" s="63"/>
      <c r="E141" s="139"/>
      <c r="F141" s="139"/>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8">
        <v>29</v>
      </c>
      <c r="B142" s="155" t="s">
        <v>2665</v>
      </c>
      <c r="C142" s="157" t="s">
        <v>31</v>
      </c>
      <c r="D142" s="63"/>
      <c r="E142" s="139"/>
      <c r="F142" s="139"/>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8">
        <v>30</v>
      </c>
      <c r="B143" s="155" t="s">
        <v>2665</v>
      </c>
      <c r="C143" s="157" t="s">
        <v>31</v>
      </c>
      <c r="D143" s="63"/>
      <c r="E143" s="139"/>
      <c r="F143" s="139"/>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8">
        <v>31</v>
      </c>
      <c r="B144" s="155" t="s">
        <v>2665</v>
      </c>
      <c r="C144" s="157" t="s">
        <v>31</v>
      </c>
      <c r="D144" s="63"/>
      <c r="E144" s="139"/>
      <c r="F144" s="139"/>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8">
        <v>32</v>
      </c>
      <c r="B145" s="155" t="s">
        <v>2665</v>
      </c>
      <c r="C145" s="157" t="s">
        <v>31</v>
      </c>
      <c r="D145" s="63"/>
      <c r="E145" s="139"/>
      <c r="F145" s="139"/>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8">
        <v>33</v>
      </c>
      <c r="B146" s="155" t="s">
        <v>2665</v>
      </c>
      <c r="C146" s="157" t="s">
        <v>31</v>
      </c>
      <c r="D146" s="63"/>
      <c r="E146" s="139"/>
      <c r="F146" s="139"/>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8">
        <v>34</v>
      </c>
      <c r="B147" s="155" t="s">
        <v>2665</v>
      </c>
      <c r="C147" s="157" t="s">
        <v>31</v>
      </c>
      <c r="D147" s="63"/>
      <c r="E147" s="139"/>
      <c r="F147" s="139"/>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8">
        <v>35</v>
      </c>
      <c r="B148" s="155" t="s">
        <v>2665</v>
      </c>
      <c r="C148" s="157" t="s">
        <v>31</v>
      </c>
      <c r="D148" s="63"/>
      <c r="E148" s="139"/>
      <c r="F148" s="139"/>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8">
        <v>36</v>
      </c>
      <c r="B149" s="155" t="s">
        <v>2665</v>
      </c>
      <c r="C149" s="157" t="s">
        <v>31</v>
      </c>
      <c r="D149" s="63"/>
      <c r="E149" s="139"/>
      <c r="F149" s="139"/>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8">
        <v>37</v>
      </c>
      <c r="B150" s="155" t="s">
        <v>2665</v>
      </c>
      <c r="C150" s="157" t="s">
        <v>31</v>
      </c>
      <c r="D150" s="63"/>
      <c r="E150" s="139"/>
      <c r="F150" s="139"/>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8">
        <v>38</v>
      </c>
      <c r="B151" s="155" t="s">
        <v>2665</v>
      </c>
      <c r="C151" s="157" t="s">
        <v>31</v>
      </c>
      <c r="D151" s="63"/>
      <c r="E151" s="139"/>
      <c r="F151" s="139"/>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8">
        <v>39</v>
      </c>
      <c r="B152" s="155" t="s">
        <v>2665</v>
      </c>
      <c r="C152" s="157" t="s">
        <v>31</v>
      </c>
      <c r="D152" s="63"/>
      <c r="E152" s="139"/>
      <c r="F152" s="139"/>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8">
        <v>40</v>
      </c>
      <c r="B153" s="155" t="s">
        <v>2665</v>
      </c>
      <c r="C153" s="157" t="s">
        <v>31</v>
      </c>
      <c r="D153" s="63"/>
      <c r="E153" s="139"/>
      <c r="F153" s="139"/>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8">
        <v>41</v>
      </c>
      <c r="B154" s="155" t="s">
        <v>2665</v>
      </c>
      <c r="C154" s="157" t="s">
        <v>31</v>
      </c>
      <c r="D154" s="63"/>
      <c r="E154" s="139"/>
      <c r="F154" s="139"/>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8">
        <v>42</v>
      </c>
      <c r="B155" s="155" t="s">
        <v>2665</v>
      </c>
      <c r="C155" s="157" t="s">
        <v>31</v>
      </c>
      <c r="D155" s="63"/>
      <c r="E155" s="139"/>
      <c r="F155" s="139"/>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8">
        <v>43</v>
      </c>
      <c r="B156" s="155" t="s">
        <v>2665</v>
      </c>
      <c r="C156" s="157" t="s">
        <v>31</v>
      </c>
      <c r="D156" s="63"/>
      <c r="E156" s="139"/>
      <c r="F156" s="139"/>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8">
        <v>44</v>
      </c>
      <c r="B157" s="155" t="s">
        <v>2665</v>
      </c>
      <c r="C157" s="157" t="s">
        <v>31</v>
      </c>
      <c r="D157" s="63"/>
      <c r="E157" s="139"/>
      <c r="F157" s="139"/>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8">
        <v>45</v>
      </c>
      <c r="B158" s="155" t="s">
        <v>2665</v>
      </c>
      <c r="C158" s="157" t="s">
        <v>31</v>
      </c>
      <c r="D158" s="63"/>
      <c r="E158" s="139"/>
      <c r="F158" s="139"/>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8">
        <v>46</v>
      </c>
      <c r="B159" s="155" t="s">
        <v>2665</v>
      </c>
      <c r="C159" s="157" t="s">
        <v>31</v>
      </c>
      <c r="D159" s="63"/>
      <c r="E159" s="139"/>
      <c r="F159" s="139"/>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25" x14ac:dyDescent="0.25">
      <c r="A179" s="9"/>
      <c r="B179" s="189" t="s">
        <v>2669</v>
      </c>
      <c r="C179" s="189"/>
      <c r="D179" s="189"/>
      <c r="E179" s="165">
        <v>0.02</v>
      </c>
      <c r="F179" s="164"/>
      <c r="G179" s="159" t="str">
        <f>IF(F179&gt;0,SUM(E179+F179),"")</f>
        <v/>
      </c>
      <c r="H179" s="5"/>
      <c r="I179" s="189" t="s">
        <v>2671</v>
      </c>
      <c r="J179" s="189"/>
      <c r="K179" s="189"/>
      <c r="L179" s="189"/>
      <c r="M179" s="166"/>
      <c r="O179" s="8"/>
      <c r="Q179" s="19"/>
      <c r="R179" s="153" t="str">
        <f>IF(M179&gt;0,SUM(L179+M179),"")</f>
        <v/>
      </c>
      <c r="T179" s="19"/>
      <c r="U179" s="235" t="s">
        <v>1166</v>
      </c>
      <c r="V179" s="235"/>
      <c r="W179" s="235"/>
      <c r="X179" s="24">
        <v>0.02</v>
      </c>
      <c r="Y179" s="158"/>
      <c r="Z179" s="159" t="str">
        <f>IF(Y179&gt;0,SUM(E181+Y179),"")</f>
        <v/>
      </c>
      <c r="AA179" s="19"/>
      <c r="AB179" s="19"/>
    </row>
    <row r="180" spans="1:28" ht="23.25" hidden="1" x14ac:dyDescent="0.2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25" hidden="1" x14ac:dyDescent="0.2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3" t="s">
        <v>2636</v>
      </c>
      <c r="C192" s="193"/>
      <c r="E192" s="5" t="s">
        <v>20</v>
      </c>
      <c r="H192" s="26" t="s">
        <v>24</v>
      </c>
      <c r="J192" s="5" t="s">
        <v>2637</v>
      </c>
      <c r="K192" s="5"/>
      <c r="M192" s="5"/>
      <c r="N192" s="5"/>
      <c r="O192" s="8"/>
      <c r="Q192" s="148"/>
      <c r="R192" s="149"/>
      <c r="S192" s="149"/>
      <c r="T192" s="148"/>
    </row>
    <row r="193" spans="1:18" x14ac:dyDescent="0.25">
      <c r="A193" s="9"/>
      <c r="C193" s="119">
        <v>41967</v>
      </c>
      <c r="D193" s="5"/>
      <c r="E193" s="120">
        <v>2806</v>
      </c>
      <c r="F193" s="5"/>
      <c r="G193" s="5"/>
      <c r="H193" s="141" t="s">
        <v>2683</v>
      </c>
      <c r="J193" s="5"/>
      <c r="K193" s="121">
        <v>41091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2684</v>
      </c>
      <c r="J211" s="27" t="s">
        <v>2622</v>
      </c>
      <c r="K211" s="142" t="s">
        <v>2684</v>
      </c>
      <c r="L211" s="21"/>
      <c r="M211" s="21"/>
      <c r="N211" s="21"/>
      <c r="O211" s="8"/>
    </row>
    <row r="212" spans="1:15" x14ac:dyDescent="0.25">
      <c r="A212" s="9"/>
      <c r="B212" s="27" t="s">
        <v>2619</v>
      </c>
      <c r="C212" s="141" t="s">
        <v>2683</v>
      </c>
      <c r="D212" s="21"/>
      <c r="G212" s="27" t="s">
        <v>2621</v>
      </c>
      <c r="H212" s="142" t="s">
        <v>2686</v>
      </c>
      <c r="J212" s="27" t="s">
        <v>2623</v>
      </c>
      <c r="K212" s="141"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YEIMY VARELA</cp:lastModifiedBy>
  <cp:lastPrinted>2020-11-20T15:12:35Z</cp:lastPrinted>
  <dcterms:created xsi:type="dcterms:W3CDTF">2020-10-14T21:57:42Z</dcterms:created>
  <dcterms:modified xsi:type="dcterms:W3CDTF">2020-12-23T01:32:12Z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