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<sst xmlns="http://schemas.openxmlformats.org/spreadsheetml/2006/main" count="3606" uniqueCount="2749">
  <si>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</si>
  <si>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</si>
  <si>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</si>
  <si>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</si>
  <si>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</si>
  <si>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</si>
  <si>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</si>
  <si>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</si>
  <si>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</si>
  <si>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</si>
  <si>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</si>
  <si>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</si>
  <si>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</si>
  <si>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</si>
  <si>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</si>
  <si>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</si>
  <si>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</si>
  <si>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</si>
  <si>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</si>
  <si>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</si>
  <si>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</si>
  <si>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</si>
  <si>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</si>
  <si>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</si>
  <si>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</si>
  <si>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</si>
  <si>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</si>
  <si>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</si>
  <si>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</si>
  <si>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</si>
  <si>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</si>
  <si>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</si>
  <si>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</si>
  <si>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</si>
  <si>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</si>
  <si>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</si>
  <si>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</si>
  <si>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</si>
  <si>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</si>
  <si>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</si>
  <si>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</si>
  <si>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</si>
  <si>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</si>
  <si>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</si>
  <si>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</si>
  <si>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</si>
  <si>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</si>
  <si>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</si>
  <si>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</si>
  <si>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</si>
  <si>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</si>
  <si>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</si>
  <si>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</si>
  <si>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</si>
  <si>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</si>
  <si>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</si>
  <si>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</si>
  <si>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</si>
  <si>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</si>
  <si>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</si>
  <si>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</si>
  <si>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</si>
  <si>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</si>
  <si>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</si>
  <si>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</si>
  <si>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</si>
  <si>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</si>
  <si>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</si>
  <si>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</si>
  <si>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</si>
  <si>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</si>
  <si>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</si>
  <si>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</si>
  <si>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</si>
  <si>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</si>
  <si>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</si>
  <si>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</si>
  <si>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</si>
  <si>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</si>
  <si>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</si>
  <si>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</si>
  <si>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</si>
  <si>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</si>
  <si>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</si>
  <si>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</si>
  <si>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</si>
  <si>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</si>
  <si>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</si>
  <si>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</si>
  <si>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</si>
  <si>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</si>
  <si>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</si>
  <si>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</si>
  <si>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</si>
  <si>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</si>
  <si>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</si>
  <si>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</si>
  <si>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</si>
  <si>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</si>
  <si>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</si>
  <si>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</si>
  <si>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</si>
  <si>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</si>
  <si>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</si>
  <si>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</si>
  <si>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</si>
  <si>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</si>
  <si>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</si>
  <si>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</si>
  <si>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</si>
  <si>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</si>
  <si>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</si>
  <si>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</si>
  <si>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</si>
  <si>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</si>
  <si>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</si>
  <si>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</si>
  <si>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</si>
  <si>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</si>
  <si>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</si>
  <si>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</si>
  <si>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</si>
  <si>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</si>
  <si>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</si>
  <si>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</si>
  <si>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</si>
  <si>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</si>
  <si>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</si>
  <si>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</si>
  <si>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</si>
  <si>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</si>
  <si>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</si>
  <si>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</si>
  <si>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</si>
  <si>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</si>
  <si>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</si>
  <si>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</si>
  <si>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</si>
  <si>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</si>
  <si>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</si>
  <si>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</si>
  <si>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</si>
  <si>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</si>
  <si>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</si>
  <si>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</si>
  <si>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</si>
  <si>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</si>
  <si>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</si>
  <si>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</si>
  <si>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</si>
  <si>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</si>
  <si>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</si>
  <si>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</si>
  <si>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</si>
  <si>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</si>
  <si>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</si>
  <si>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</si>
  <si>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</si>
  <si>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</si>
  <si>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</si>
  <si>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</si>
  <si>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</si>
  <si>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</si>
  <si>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</si>
  <si>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</si>
  <si>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</si>
  <si>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</si>
  <si>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</si>
  <si>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</si>
  <si>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</si>
  <si>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</si>
  <si>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</si>
  <si>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</si>
  <si>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</si>
  <si>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</si>
  <si>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</si>
  <si>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</si>
  <si>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</si>
  <si>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</si>
  <si>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</si>
  <si>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</si>
  <si>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</si>
  <si>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</si>
  <si>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</si>
  <si>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</si>
  <si>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</si>
  <si>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</si>
  <si>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</si>
  <si>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</si>
  <si>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</si>
  <si>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</si>
  <si>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</si>
  <si>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</si>
  <si>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</si>
  <si>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</si>
  <si>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</si>
  <si>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</si>
  <si>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</si>
  <si>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</si>
  <si>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</si>
  <si>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</si>
  <si>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</si>
  <si>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</si>
  <si>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</si>
  <si>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</si>
  <si>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</si>
  <si>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</si>
  <si>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</si>
  <si>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</si>
  <si>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</si>
  <si>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</si>
  <si>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</si>
  <si>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</si>
  <si>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</si>
  <si>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</si>
  <si>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</si>
  <si>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</si>
  <si>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</si>
  <si>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</si>
  <si>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</si>
  <si>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</si>
  <si>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</si>
  <si>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</si>
  <si>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</si>
  <si>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</si>
  <si>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</si>
  <si>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</si>
  <si>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</si>
  <si>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</si>
  <si>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</si>
  <si>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</si>
  <si>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</si>
  <si>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</si>
  <si>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</si>
  <si>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</si>
  <si>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</si>
  <si>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</si>
  <si>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</si>
  <si>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</si>
  <si>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</si>
  <si>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</si>
  <si>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</si>
  <si>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</si>
  <si>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</si>
  <si>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</si>
  <si>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</si>
  <si>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</si>
  <si>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</si>
  <si>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</si>
  <si>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</si>
  <si>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</si>
  <si>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</si>
  <si>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</si>
  <si>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</si>
  <si>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</si>
  <si>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</si>
  <si>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</si>
  <si>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</si>
  <si>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</si>
  <si>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</si>
  <si>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</si>
  <si>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</si>
  <si>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</si>
  <si>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</si>
  <si>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</si>
  <si>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</si>
  <si>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</si>
  <si>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</si>
  <si>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</si>
  <si>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</si>
  <si>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</si>
  <si>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</si>
  <si>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</si>
  <si>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</si>
  <si>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</si>
  <si>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</si>
  <si>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</si>
  <si>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</si>
  <si>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</si>
  <si>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</si>
  <si>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</si>
  <si>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</si>
  <si>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</si>
  <si>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</si>
  <si>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</si>
  <si>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</si>
  <si>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</si>
  <si>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</si>
  <si>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</si>
  <si>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</si>
  <si>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</si>
  <si>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</si>
  <si>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</si>
  <si>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</si>
  <si>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</si>
  <si>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</si>
  <si>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</si>
  <si>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</si>
  <si>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</si>
  <si>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</si>
  <si>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</si>
  <si>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</si>
  <si>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</si>
  <si>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</si>
  <si>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</si>
  <si>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</si>
  <si>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</si>
  <si>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</si>
  <si>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</si>
  <si>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</si>
  <si>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</si>
  <si>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</si>
  <si>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</si>
  <si>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</si>
  <si>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</si>
  <si>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</si>
  <si>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</si>
  <si>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</si>
  <si>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</si>
  <si>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</si>
  <si>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</si>
  <si>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</si>
  <si>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</si>
  <si>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</si>
  <si>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</si>
  <si>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</si>
  <si>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</si>
  <si>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</si>
  <si>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</si>
  <si>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</si>
  <si>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</si>
  <si>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</si>
  <si>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</si>
  <si>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</si>
  <si>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</si>
  <si>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</si>
  <si>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</si>
  <si>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</si>
  <si>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</si>
  <si>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</si>
  <si>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</si>
  <si>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</si>
  <si>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</si>
  <si>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</si>
  <si>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</si>
  <si>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</si>
  <si>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</si>
  <si>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</si>
  <si>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</si>
  <si>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</si>
  <si>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</si>
  <si>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</si>
  <si>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</si>
  <si>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</si>
  <si>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</si>
  <si>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</si>
  <si>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</si>
  <si>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</si>
  <si>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</si>
  <si>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</si>
  <si>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</si>
  <si>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</si>
  <si>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</si>
  <si>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</si>
  <si>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</si>
  <si>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</si>
  <si>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</si>
  <si>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</si>
  <si>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</si>
  <si>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</si>
  <si>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</si>
  <si>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</si>
  <si>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</si>
  <si>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</si>
  <si>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</si>
  <si>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</si>
  <si>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</si>
  <si>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</si>
  <si>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</si>
  <si>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</si>
  <si>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</si>
  <si>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</si>
  <si>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</si>
  <si>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</si>
  <si>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</si>
  <si>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</si>
  <si>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</si>
  <si>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</si>
  <si>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</si>
  <si>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</si>
  <si>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</si>
  <si>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</si>
  <si>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</si>
  <si>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</si>
  <si>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</si>
  <si>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</si>
  <si>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</si>
  <si>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</si>
  <si>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</si>
  <si>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</si>
  <si>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</si>
  <si>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</si>
  <si>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</si>
  <si>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</si>
  <si>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</si>
  <si>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</si>
  <si>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</si>
  <si>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</si>
  <si>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</si>
  <si>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</si>
  <si>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</si>
  <si>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</si>
  <si>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</si>
  <si>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</si>
  <si>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</si>
  <si>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</si>
  <si>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</si>
  <si>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</si>
  <si>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</si>
  <si>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</si>
  <si>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</si>
  <si>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</si>
  <si>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</si>
  <si>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</si>
  <si>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</si>
  <si>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</si>
  <si>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</si>
  <si>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</si>
  <si>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</si>
  <si>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</si>
  <si>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</si>
  <si>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</si>
  <si>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</si>
  <si>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</si>
  <si>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</si>
  <si>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</si>
  <si>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</si>
  <si>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</si>
  <si>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</si>
  <si>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</si>
  <si>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</si>
  <si>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</si>
  <si>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</si>
  <si>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</si>
  <si>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</si>
  <si>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</si>
  <si>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</si>
  <si>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</si>
  <si>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</si>
  <si>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</si>
  <si>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</si>
  <si>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</si>
  <si>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</si>
  <si>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</si>
  <si>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</si>
  <si>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</si>
  <si>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</si>
  <si>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</si>
  <si>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</si>
  <si>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</si>
  <si>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</si>
  <si>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</si>
  <si>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</si>
  <si>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</si>
  <si>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</si>
  <si>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</si>
  <si>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</si>
  <si>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</si>
  <si>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</si>
  <si>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</si>
  <si>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</si>
  <si>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</si>
  <si>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</si>
  <si>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</si>
  <si>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</si>
  <si>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</si>
  <si>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</si>
  <si>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</si>
  <si>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</si>
  <si>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</si>
  <si>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</si>
  <si>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</si>
  <si>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</si>
  <si>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</si>
  <si>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</si>
  <si>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</si>
  <si>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</si>
  <si>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</si>
  <si>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</si>
  <si>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</si>
  <si>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</si>
  <si>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</si>
  <si>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</si>
  <si>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</si>
  <si>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</si>
  <si>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</si>
  <si>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</si>
  <si>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</si>
  <si>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</si>
  <si>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</si>
  <si>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</si>
  <si>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</si>
  <si>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</si>
  <si>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</si>
  <si>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</si>
  <si>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</si>
  <si>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</si>
  <si>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</si>
  <si>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</si>
  <si>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</si>
  <si>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</si>
  <si>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</si>
  <si>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</si>
  <si>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</si>
  <si>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</si>
  <si>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</si>
  <si>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</si>
  <si>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</si>
  <si>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</si>
  <si>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</si>
  <si>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</si>
  <si>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</si>
  <si>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</si>
  <si>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</si>
  <si>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</si>
  <si>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</si>
  <si>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</si>
  <si>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</si>
  <si>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</si>
  <si>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</si>
  <si>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</si>
  <si>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</si>
  <si>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</si>
  <si>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</si>
  <si>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</si>
  <si>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</si>
  <si>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</si>
  <si>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</si>
  <si>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</si>
  <si>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</si>
  <si>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</si>
  <si>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</si>
  <si>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</si>
  <si>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</si>
  <si>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</si>
  <si>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</si>
  <si>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</si>
  <si>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</si>
  <si>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</si>
  <si>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</si>
  <si>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</si>
  <si>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</si>
  <si>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</si>
  <si>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</si>
  <si>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</si>
  <si>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</si>
  <si>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</si>
  <si>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</si>
  <si>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</si>
  <si>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</si>
  <si>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</si>
  <si>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</si>
  <si>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</si>
  <si>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</si>
  <si>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</si>
  <si>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</si>
  <si>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</si>
  <si>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</si>
  <si>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</si>
  <si>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</si>
  <si>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</si>
  <si>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</si>
  <si>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</si>
  <si>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</si>
  <si>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</si>
  <si>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</si>
  <si>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</si>
  <si>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</si>
  <si>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</si>
  <si>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</si>
  <si>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</si>
  <si>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</si>
  <si>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</si>
  <si>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</si>
  <si>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</si>
  <si>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</si>
  <si>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</si>
  <si>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</si>
  <si>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</si>
  <si>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</si>
  <si>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</si>
  <si>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</si>
  <si>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</si>
  <si>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</si>
  <si>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</si>
  <si>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</si>
  <si>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</si>
  <si>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</si>
  <si>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</si>
  <si>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</si>
  <si>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</si>
  <si>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</si>
  <si>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</si>
  <si>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</si>
  <si>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</si>
  <si>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</si>
  <si>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</si>
  <si>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</si>
  <si>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</si>
  <si>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</si>
  <si>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</si>
  <si>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</si>
  <si>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</si>
  <si>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</si>
  <si>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</si>
  <si>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</si>
  <si>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</si>
  <si>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</si>
  <si>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</si>
  <si>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</si>
  <si>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</si>
  <si>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</si>
  <si>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</si>
  <si>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</si>
  <si>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</si>
  <si>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</si>
  <si>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</si>
  <si>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</si>
  <si>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</si>
  <si>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</si>
  <si>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</si>
  <si>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</si>
  <si>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</si>
  <si>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</si>
  <si>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</si>
  <si>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</si>
  <si>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</si>
  <si>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</si>
  <si>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</si>
  <si>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</si>
  <si>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</si>
  <si>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</si>
  <si>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</si>
  <si>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</si>
  <si>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</si>
  <si>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</si>
  <si>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</si>
  <si>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</si>
  <si>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</si>
  <si>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</si>
  <si>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</si>
  <si>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</si>
  <si>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</si>
  <si>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</si>
  <si>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</si>
  <si>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</si>
  <si>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</si>
  <si>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</si>
  <si>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</si>
  <si>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</si>
  <si>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</si>
  <si>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</si>
  <si>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</si>
  <si>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</si>
  <si>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</si>
  <si>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</si>
  <si>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</si>
  <si>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</si>
  <si>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</si>
  <si>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</si>
  <si>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</si>
  <si>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</si>
  <si>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</si>
  <si>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</si>
  <si>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</si>
  <si>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</si>
  <si>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</si>
  <si>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</si>
  <si>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</si>
  <si>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</si>
  <si>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</si>
  <si>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</si>
  <si>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</si>
  <si>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</si>
  <si>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</si>
  <si>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</si>
  <si>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</si>
  <si>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</si>
  <si>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</si>
  <si>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</si>
  <si>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</si>
  <si>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</si>
  <si>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</si>
  <si>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</si>
  <si>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</si>
  <si>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</si>
  <si>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</si>
  <si>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</si>
  <si>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</si>
  <si>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</si>
  <si>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</si>
  <si>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</si>
  <si>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</si>
  <si>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</si>
  <si>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</si>
  <si>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</si>
  <si>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</si>
  <si>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</si>
  <si>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</si>
  <si>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</si>
  <si>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</si>
  <si>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</si>
  <si>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</si>
  <si>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</si>
  <si>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</si>
  <si>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</si>
  <si>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</si>
  <si>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</si>
  <si>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</si>
  <si>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</si>
  <si>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</si>
  <si>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</si>
  <si>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</si>
  <si>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</si>
  <si>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</si>
  <si>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</si>
  <si>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</si>
  <si>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</si>
  <si>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</si>
  <si>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</si>
  <si>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</si>
  <si>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</si>
  <si>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</si>
  <si>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</si>
  <si>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</si>
  <si>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</si>
  <si>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</si>
  <si>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</si>
  <si>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</si>
  <si>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</si>
  <si>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</si>
  <si>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</si>
  <si>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</si>
  <si>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</si>
  <si>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</si>
  <si>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</si>
  <si>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</si>
  <si>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</si>
  <si>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</si>
  <si>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</si>
  <si>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</si>
  <si>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</si>
  <si>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</si>
  <si>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</si>
  <si>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</si>
  <si>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</si>
  <si>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</si>
  <si>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</si>
  <si>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</si>
  <si>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</si>
  <si>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</si>
  <si>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</si>
  <si>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</si>
  <si>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</si>
  <si>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</si>
  <si>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</si>
  <si>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</si>
  <si>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</si>
  <si>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</si>
  <si>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</si>
  <si>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</si>
  <si>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</si>
  <si>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</si>
  <si>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</si>
  <si>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</si>
  <si>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</si>
  <si>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</si>
  <si>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</si>
  <si>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</si>
  <si>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</si>
  <si>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</si>
  <si>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</si>
  <si>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</si>
  <si>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</si>
  <si>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</si>
  <si>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</si>
  <si>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</si>
  <si>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</si>
  <si>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</si>
  <si>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</si>
  <si>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</si>
  <si>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</si>
  <si>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</si>
  <si>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</si>
  <si>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</si>
  <si>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</si>
  <si>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</si>
  <si>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</si>
  <si>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</si>
  <si>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</si>
  <si>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</si>
  <si>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</si>
  <si>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</si>
  <si>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</si>
  <si>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</si>
  <si>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</si>
  <si>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</si>
  <si>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</si>
  <si>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</si>
  <si>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</si>
  <si>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</si>
  <si>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</si>
  <si>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</si>
  <si>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</si>
  <si>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</si>
  <si>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</si>
  <si>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</si>
  <si>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</si>
  <si>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</si>
  <si>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</si>
  <si>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</si>
  <si>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</si>
  <si>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</si>
  <si>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</si>
  <si>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</si>
  <si>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</si>
  <si>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</si>
  <si>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</si>
  <si>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</si>
  <si>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</si>
  <si>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</si>
  <si>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</si>
  <si>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</si>
  <si>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</si>
  <si>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</si>
  <si>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</si>
  <si>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</si>
  <si>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</si>
  <si>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</si>
  <si>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</si>
  <si>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</si>
  <si>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</si>
  <si>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</si>
  <si>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</si>
  <si>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</si>
  <si>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</si>
  <si>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</si>
  <si>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</si>
  <si>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</si>
  <si>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</si>
  <si>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</si>
  <si>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</si>
  <si>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</si>
  <si>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</si>
  <si>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</si>
  <si>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</si>
  <si>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</si>
  <si>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</si>
  <si>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</si>
  <si>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</si>
  <si>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</si>
  <si>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</si>
  <si>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</si>
  <si>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</si>
  <si>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</si>
  <si>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</si>
  <si>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</si>
  <si>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</si>
  <si>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</si>
  <si>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</si>
  <si>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</si>
  <si>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</si>
  <si>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</si>
  <si>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</si>
  <si>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</si>
  <si>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</si>
  <si>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</si>
  <si>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</si>
  <si>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</si>
  <si>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</si>
  <si>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</si>
  <si>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</si>
  <si>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</si>
  <si>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</si>
  <si>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</si>
  <si>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</si>
  <si>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</si>
  <si>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</si>
  <si>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</si>
  <si>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</si>
  <si>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</si>
  <si>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</si>
  <si>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</si>
  <si>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</si>
  <si>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</si>
  <si>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</si>
  <si>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</si>
  <si>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</si>
  <si>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</si>
  <si>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</si>
  <si>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</si>
  <si>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</si>
  <si>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</si>
  <si>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</si>
  <si>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</si>
  <si>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</si>
  <si>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</si>
  <si>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</si>
  <si>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</si>
  <si>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</si>
  <si>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</si>
  <si>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</si>
  <si>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</si>
  <si>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</si>
  <si>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</si>
  <si>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</si>
  <si>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</si>
  <si>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</si>
  <si>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</si>
  <si>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</si>
  <si>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</si>
  <si>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</si>
  <si>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</si>
  <si>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</si>
  <si>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</si>
  <si>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</si>
  <si>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</si>
  <si>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</si>
  <si>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</si>
  <si>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</si>
  <si>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</si>
  <si>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</si>
  <si>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</si>
  <si>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</si>
  <si>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</si>
  <si>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</si>
  <si>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</si>
  <si>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</si>
  <si>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</si>
  <si>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</si>
  <si>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</si>
  <si>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</si>
  <si>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</si>
  <si>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</si>
  <si>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</si>
  <si>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</si>
  <si>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</si>
  <si>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</si>
  <si>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</si>
  <si>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</si>
  <si>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</si>
  <si>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</si>
  <si>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</si>
  <si>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</si>
  <si>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</si>
  <si>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</si>
  <si>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</si>
  <si>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</si>
  <si>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</si>
  <si>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</si>
  <si>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</si>
  <si>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</si>
  <si>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</si>
  <si>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</si>
  <si>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</si>
  <si>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</si>
  <si>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</si>
  <si>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</si>
  <si>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</si>
  <si>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</si>
  <si>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</si>
  <si>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</si>
  <si>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</si>
  <si>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</si>
  <si>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</si>
  <si>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</si>
  <si>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</si>
  <si>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</si>
  <si>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</si>
  <si>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</si>
  <si>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</si>
  <si>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</si>
  <si>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</si>
  <si>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</si>
  <si>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</si>
  <si>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</si>
  <si>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</si>
  <si>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</si>
  <si>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</si>
  <si>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</si>
  <si>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</si>
  <si>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</si>
  <si>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</si>
  <si>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</si>
  <si>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</si>
  <si>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</si>
  <si>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</si>
  <si>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</si>
  <si>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</si>
  <si>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</si>
  <si>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</si>
  <si>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</si>
  <si>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</si>
  <si>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</si>
  <si>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</si>
  <si>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</si>
  <si>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</si>
  <si>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</si>
  <si>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</si>
  <si>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</si>
  <si>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</si>
  <si>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</si>
  <si>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</si>
  <si>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</si>
  <si>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</si>
  <si>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</si>
  <si>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</si>
  <si>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</si>
  <si>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</si>
  <si>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</si>
  <si>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</si>
  <si>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</si>
  <si>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</si>
  <si>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</si>
  <si>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</si>
  <si>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</si>
  <si>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</si>
  <si>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</si>
  <si>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</si>
  <si>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</si>
  <si>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</si>
  <si>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</si>
  <si>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</si>
  <si>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</si>
  <si>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</si>
  <si>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</si>
  <si>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</si>
  <si>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</si>
  <si>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</si>
  <si>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</si>
  <si>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</si>
  <si>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</si>
  <si>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</si>
  <si>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</si>
  <si>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</si>
  <si>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</si>
  <si>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</si>
  <si>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</si>
  <si>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</si>
  <si>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</si>
  <si>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</si>
  <si>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</si>
  <si>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</si>
  <si>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</si>
  <si>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</si>
  <si>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</si>
  <si>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</si>
  <si>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</si>
  <si>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</si>
  <si>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</si>
  <si>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</si>
  <si>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</si>
  <si>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</si>
  <si>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</si>
  <si>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</si>
  <si>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</si>
  <si>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</si>
  <si>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</si>
  <si>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</si>
  <si>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</si>
  <si>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</si>
  <si>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</si>
  <si>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</si>
  <si>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</si>
  <si>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</si>
  <si>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</si>
  <si>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</si>
  <si>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</si>
  <si>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</si>
  <si>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</si>
  <si>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</si>
  <si>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</si>
  <si>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</si>
  <si>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</si>
  <si>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</si>
  <si>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</si>
  <si>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</si>
  <si>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</si>
  <si>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</si>
  <si>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</si>
  <si>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</si>
  <si>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</si>
  <si>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</si>
  <si>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</si>
  <si>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</si>
  <si>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</si>
  <si>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</si>
  <si>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</si>
  <si>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</si>
  <si>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</si>
  <si>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</si>
  <si>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</si>
  <si>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</si>
  <si>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</si>
  <si>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</si>
  <si>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</si>
  <si>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</si>
  <si>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</si>
  <si>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</si>
  <si>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</si>
  <si>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</si>
  <si>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</si>
  <si>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</si>
  <si>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</si>
  <si>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</si>
  <si>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</si>
  <si>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</si>
  <si>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</si>
  <si>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</si>
  <si>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</si>
  <si>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</si>
  <si>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</si>
  <si>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</si>
  <si>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</si>
  <si>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</si>
  <si>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</si>
  <si>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</si>
  <si>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</si>
  <si>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</si>
  <si>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</si>
  <si>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</si>
  <si>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</si>
  <si>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</si>
  <si>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</si>
  <si>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</si>
  <si>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</si>
  <si>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</si>
  <si>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</si>
  <si>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</si>
  <si>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</si>
  <si>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</si>
  <si>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</si>
  <si>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</si>
  <si>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</si>
  <si>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</si>
  <si>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</si>
  <si>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</si>
  <si>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</si>
  <si>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</si>
  <si>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</si>
  <si>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</si>
  <si>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</si>
  <si>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</si>
  <si>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</si>
  <si>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</si>
  <si>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</si>
  <si>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</si>
  <si>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</si>
  <si>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</si>
  <si>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</si>
  <si>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</si>
  <si>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</si>
  <si>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</si>
  <si>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</si>
  <si>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</si>
  <si>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</si>
  <si>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</si>
  <si>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</si>
  <si>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</si>
  <si>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</si>
  <si>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</si>
  <si>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</si>
  <si>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</si>
  <si>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</si>
  <si>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</si>
  <si>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</si>
  <si>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</si>
  <si>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</si>
  <si>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</si>
  <si>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</si>
  <si>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</si>
  <si>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</si>
  <si>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</si>
  <si>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</si>
  <si>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</si>
  <si>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</si>
  <si>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</si>
  <si>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</si>
  <si>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</si>
  <si>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</si>
  <si>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</si>
  <si>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</si>
  <si>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</si>
  <si>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</si>
  <si>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</si>
  <si>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</si>
  <si>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</si>
  <si>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</si>
  <si>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</si>
  <si>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</si>
  <si>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</si>
  <si>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</si>
  <si>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</si>
  <si>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</si>
  <si>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</si>
  <si>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</si>
  <si>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</si>
  <si>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</si>
  <si>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</si>
  <si>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</si>
  <si>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</si>
  <si>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</si>
  <si>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</si>
  <si>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</si>
  <si>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</si>
  <si>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</si>
  <si>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</si>
  <si>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</si>
  <si>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</si>
  <si>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</si>
  <si>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</si>
  <si>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</si>
  <si>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</si>
  <si>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</si>
  <si>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</si>
  <si>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</si>
  <si>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</si>
  <si>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</si>
  <si>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</si>
  <si>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</si>
  <si>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</si>
  <si>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</si>
  <si>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</si>
  <si>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</si>
  <si>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</si>
  <si>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</si>
  <si>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</si>
  <si>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</si>
  <si>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</si>
  <si>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</si>
  <si>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</si>
  <si>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</si>
  <si>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</si>
  <si>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</si>
  <si>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</si>
  <si>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</si>
  <si>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</si>
  <si>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</si>
  <si>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</si>
  <si>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</si>
  <si>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</si>
  <si>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</si>
  <si>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</si>
  <si>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</si>
  <si>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</si>
  <si>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</si>
  <si>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</si>
  <si>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</si>
  <si>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</si>
  <si>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</si>
  <si>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</si>
  <si>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</si>
  <si>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</si>
  <si>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</si>
  <si>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</si>
  <si>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</si>
  <si>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</si>
  <si>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</si>
  <si>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</si>
  <si>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</si>
  <si>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</si>
  <si>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</si>
  <si>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</si>
  <si>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</si>
  <si>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</si>
  <si>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</si>
  <si>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</si>
  <si>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</si>
  <si>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</si>
  <si>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</si>
  <si>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</si>
  <si>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</si>
  <si>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</si>
  <si>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</si>
  <si>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</si>
  <si>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</si>
  <si>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</si>
  <si>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</si>
  <si>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</si>
  <si>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</si>
  <si>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</si>
  <si>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</si>
  <si>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</si>
  <si>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</si>
  <si>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</si>
  <si>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</si>
  <si>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</si>
  <si>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</si>
  <si>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</si>
  <si>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</si>
  <si>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</si>
  <si>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</si>
  <si>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</si>
  <si>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</si>
  <si>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</si>
  <si>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</si>
  <si>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</si>
  <si>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</si>
  <si>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</si>
  <si>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</si>
  <si>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</si>
  <si>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</si>
  <si>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</si>
  <si>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</si>
  <si>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</si>
  <si>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</si>
  <si>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</si>
  <si>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</si>
  <si>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</si>
  <si>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</si>
  <si>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</si>
  <si>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</si>
  <si>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</si>
  <si>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</si>
  <si>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</si>
  <si>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</si>
  <si>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</si>
  <si>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</si>
  <si>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</si>
  <si>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</si>
  <si>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</si>
  <si>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</si>
  <si>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</si>
  <si>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</si>
  <si>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</si>
  <si>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</si>
  <si>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</si>
  <si>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</si>
  <si>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</si>
  <si>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</si>
  <si>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</si>
  <si>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</si>
  <si>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</si>
  <si>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</si>
  <si>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</si>
  <si>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</si>
  <si>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</si>
  <si>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</si>
  <si>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</si>
  <si>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</si>
  <si>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</si>
  <si>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</si>
  <si>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</si>
  <si>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</si>
  <si>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</si>
  <si>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</si>
  <si>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</si>
  <si>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</si>
  <si>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</si>
  <si>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</si>
  <si>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</si>
  <si>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</si>
  <si>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</si>
  <si>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</si>
  <si>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</si>
  <si>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</si>
  <si>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</si>
  <si>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</si>
  <si>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</si>
  <si>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</si>
  <si>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</si>
  <si>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</si>
  <si>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</si>
  <si>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</si>
  <si>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</si>
  <si>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</si>
  <si>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</si>
  <si>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</si>
  <si>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</si>
  <si>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</si>
  <si>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</si>
  <si>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</si>
  <si>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</si>
  <si>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</si>
  <si>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</si>
  <si>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</si>
  <si>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</si>
  <si>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</si>
  <si>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</si>
  <si>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</si>
  <si>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</si>
  <si>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</si>
  <si>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</si>
  <si>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</si>
  <si>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</si>
  <si>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</si>
  <si>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</si>
  <si>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</si>
  <si>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</si>
  <si>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</si>
  <si>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</si>
  <si>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</si>
  <si>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</si>
  <si>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</si>
  <si>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</si>
  <si>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</si>
  <si>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</si>
  <si>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</si>
  <si>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</si>
  <si>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</si>
  <si>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</si>
  <si>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</si>
  <si>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</si>
  <si>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</si>
  <si>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</si>
  <si>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</si>
  <si>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</si>
  <si>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</si>
  <si>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</si>
  <si>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</si>
  <si>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</si>
  <si>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</si>
  <si>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</si>
  <si>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</si>
  <si>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</si>
  <si>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</si>
  <si>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</si>
  <si>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</si>
  <si>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</si>
  <si>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</si>
  <si>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</si>
  <si>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</si>
  <si>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</si>
  <si>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</si>
  <si>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</si>
  <si>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</si>
  <si>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</si>
  <si>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</si>
  <si>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</si>
  <si>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</si>
  <si>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</si>
  <si>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</si>
  <si>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</si>
  <si>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</si>
  <si>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</si>
  <si>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</si>
  <si>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</si>
  <si>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</si>
  <si>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</si>
  <si>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</si>
  <si>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</si>
  <si>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</si>
  <si>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</si>
  <si>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</si>
  <si>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</si>
  <si>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</si>
  <si>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</si>
  <si>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</si>
  <si>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</si>
  <si>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</si>
  <si>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</si>
  <si>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</si>
  <si>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</si>
  <si>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</si>
  <si>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</si>
  <si>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</si>
  <si>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</si>
  <si>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</si>
  <si>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</si>
  <si>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</si>
  <si>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</si>
  <si>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</si>
  <si>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</si>
  <si>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</si>
  <si>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</si>
  <si>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</si>
  <si>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</si>
  <si>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</si>
  <si>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</si>
  <si>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</si>
  <si>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</si>
  <si>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</si>
  <si>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</si>
  <si>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</si>
  <si>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</si>
  <si>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</si>
  <si>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</si>
  <si>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</si>
  <si>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</si>
  <si>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</si>
  <si>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</si>
  <si>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</si>
  <si>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</si>
  <si>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</si>
  <si>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</si>
  <si>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</si>
  <si>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</si>
  <si>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</si>
  <si>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</si>
  <si>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</si>
  <si>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</si>
  <si>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</si>
  <si>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</si>
  <si>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</si>
  <si>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</si>
  <si>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</si>
  <si>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</si>
  <si>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</si>
  <si>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</si>
  <si>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</si>
  <si>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</si>
  <si>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</si>
  <si>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</si>
  <si>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</si>
  <si>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</si>
  <si>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</si>
  <si>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</si>
  <si>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</si>
  <si>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</si>
  <si>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</si>
  <si>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</si>
  <si>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</si>
  <si>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</si>
  <si>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</si>
  <si>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</si>
  <si>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</si>
  <si>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</si>
  <si>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</si>
  <si>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</si>
  <si>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</si>
  <si>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</si>
  <si>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</si>
  <si>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</si>
  <si>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</si>
  <si>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</si>
  <si>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</si>
  <si>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</si>
  <si>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</si>
  <si>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</si>
  <si>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</si>
  <si>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</si>
  <si>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</si>
  <si>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</si>
  <si>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</si>
  <si>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</si>
  <si>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</si>
  <si>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</si>
  <si>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</si>
  <si>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</si>
  <si>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</si>
  <si>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</si>
  <si>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</si>
  <si>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</si>
  <si>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</si>
  <si>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</si>
  <si>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</si>
  <si>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</si>
  <si>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</si>
  <si>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</si>
  <si>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</si>
  <si>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</si>
  <si>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</si>
  <si>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</si>
  <si>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</si>
  <si>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</si>
  <si>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</si>
  <si>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</si>
  <si>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</si>
  <si>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</si>
  <si>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</si>
  <si>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</si>
  <si>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</si>
  <si>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</si>
  <si>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</si>
  <si>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</si>
  <si>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</si>
  <si>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</si>
  <si>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</si>
  <si>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</si>
  <si>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</si>
  <si>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</si>
  <si>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</si>
  <si>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</si>
  <si>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</si>
  <si>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</si>
  <si>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</si>
  <si>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</si>
  <si>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</si>
  <si>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</si>
  <si>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</si>
  <si>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</si>
  <si>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</si>
  <si>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</si>
  <si>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</si>
  <si>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</si>
  <si>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</si>
  <si>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</si>
  <si>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</si>
  <si>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</si>
  <si>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</si>
  <si>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</si>
  <si>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</si>
  <si>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</si>
  <si>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</si>
  <si>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</si>
  <si>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</si>
  <si>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</si>
  <si>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</si>
  <si>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</si>
  <si>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</si>
  <si>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</si>
  <si>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</si>
  <si>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</si>
  <si>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</si>
  <si>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</si>
  <si>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</si>
  <si>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</si>
  <si>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</si>
  <si>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</si>
  <si>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</si>
  <si>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</si>
  <si>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</si>
  <si>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</si>
  <si>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</si>
  <si>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</si>
  <si>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</si>
  <si>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</si>
  <si>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</si>
  <si>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</si>
  <si>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</si>
  <si>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</si>
  <si>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</si>
  <si>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</si>
  <si>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</si>
  <si>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</si>
  <si>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</si>
  <si>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</si>
  <si>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</si>
  <si>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</si>
  <si>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</si>
  <si>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</si>
  <si>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</si>
  <si>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</si>
  <si>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</si>
  <si>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</si>
  <si>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</si>
  <si>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</si>
  <si>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</si>
  <si>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</si>
  <si>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</si>
  <si>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</si>
  <si>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</si>
  <si>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</si>
  <si>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</si>
  <si>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</si>
  <si>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</si>
  <si>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</si>
  <si>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</si>
  <si>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</si>
  <si>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</si>
  <si>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</si>
  <si>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</si>
  <si>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</si>
  <si>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</si>
  <si>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</si>
  <si>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</si>
  <si>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</si>
  <si>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</si>
  <si>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</si>
  <si>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</si>
  <si>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</si>
  <si>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</si>
  <si>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</si>
  <si>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</si>
  <si>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</si>
  <si>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</si>
  <si>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</si>
  <si>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</si>
  <si>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</si>
  <si>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</si>
  <si>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</si>
  <si>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</si>
  <si>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</si>
  <si>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</si>
  <si>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</si>
  <si>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</si>
  <si>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</si>
  <si>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</si>
  <si>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</si>
  <si>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</si>
  <si>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</si>
  <si>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</si>
  <si>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</si>
  <si>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</si>
  <si>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</si>
  <si>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</si>
  <si>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</si>
  <si>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</si>
  <si>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</si>
  <si>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</si>
  <si>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</si>
  <si>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</si>
  <si>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</si>
  <si>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</si>
  <si>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</si>
  <si>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</si>
  <si>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</si>
  <si>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</si>
  <si>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</si>
  <si>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</si>
  <si>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</si>
  <si>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</si>
  <si>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</si>
  <si>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</si>
  <si>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</si>
  <si>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</si>
  <si>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</si>
  <si>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</si>
  <si>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</si>
  <si>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</si>
  <si>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</si>
  <si>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</si>
  <si>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</si>
  <si>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</si>
  <si>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</si>
  <si>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</si>
  <si>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</si>
  <si>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</si>
  <si>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</si>
  <si>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</si>
  <si>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</si>
  <si>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</si>
  <si>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</si>
  <si>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</si>
  <si>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</si>
  <si>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</si>
  <si>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</si>
  <si>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</si>
  <si>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</si>
  <si>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</si>
  <si>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</si>
  <si>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</si>
  <si>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</si>
  <si>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</si>
  <si>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</si>
  <si>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</si>
  <si>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</si>
  <si>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</si>
  <si>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</si>
  <si>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</si>
  <si>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</si>
  <si>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</si>
  <si>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</si>
  <si>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</si>
  <si>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</si>
  <si>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</si>
  <si>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</si>
  <si>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</si>
  <si>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</si>
  <si>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</si>
  <si>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</si>
  <si>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</si>
  <si>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</si>
  <si>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</si>
  <si>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</si>
  <si>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</si>
  <si>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</si>
  <si>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</si>
  <si>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</si>
  <si>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</si>
  <si>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</si>
  <si>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</si>
  <si>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</si>
  <si>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</si>
  <si>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</si>
  <si>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</si>
  <si>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</si>
  <si>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</si>
  <si>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</si>
  <si>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</si>
  <si>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</si>
  <si>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</si>
  <si>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</si>
  <si>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</si>
  <si>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</si>
  <si>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</si>
  <si>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</si>
  <si>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</si>
  <si>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</si>
  <si>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</si>
  <si>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</si>
  <si>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</si>
  <si>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</si>
  <si>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</si>
  <si>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</si>
  <si>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</si>
  <si>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</si>
  <si>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</si>
  <si>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</si>
  <si>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</si>
  <si>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</si>
  <si>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</si>
  <si>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</si>
  <si>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</si>
  <si>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</si>
  <si>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</si>
  <si>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</si>
  <si>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</si>
  <si>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</si>
  <si>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</si>
  <si>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</si>
  <si>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</si>
  <si>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</si>
  <si>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</si>
  <si>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</si>
  <si>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</si>
  <si>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</si>
  <si>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</si>
  <si>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</si>
  <si>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</si>
  <si>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</si>
  <si>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</si>
  <si>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</si>
  <si>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</si>
  <si>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</si>
  <si>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</si>
  <si>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</si>
  <si>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</si>
  <si>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</si>
  <si>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</si>
  <si>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</si>
  <si>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</si>
  <si>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</si>
  <si>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</si>
  <si>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</si>
  <si>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</si>
  <si>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</si>
  <si>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</si>
  <si>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</si>
  <si>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</si>
  <si>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</si>
  <si>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</si>
  <si>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</si>
  <si>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</si>
  <si>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</si>
  <si>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</si>
  <si>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</si>
  <si>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</si>
  <si>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</si>
  <si>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</si>
  <si>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</si>
  <si>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</si>
  <si>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</si>
  <si>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</si>
  <si>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</si>
  <si>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</si>
  <si>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</si>
  <si>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</si>
  <si>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</si>
  <si>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</si>
  <si>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</si>
  <si>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</si>
  <si>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</si>
  <si>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</si>
  <si>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</si>
  <si>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</si>
  <si>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</si>
  <si>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</si>
  <si>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</si>
  <si>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</si>
  <si>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</si>
  <si>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</si>
  <si>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</si>
  <si>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</si>
  <si>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</si>
  <si>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</si>
  <si>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</si>
  <si>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</si>
  <si>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</si>
  <si>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</si>
  <si>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</si>
  <si>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</si>
  <si>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</si>
  <si>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</si>
  <si>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</si>
  <si>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</si>
  <si>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</si>
  <si>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</si>
  <si>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</si>
  <si>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</si>
  <si>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</si>
  <si>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</si>
  <si>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</si>
  <si>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</si>
  <si>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</si>
  <si>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</si>
  <si>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</si>
  <si>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</si>
  <si>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</si>
  <si>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</si>
  <si>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</si>
  <si>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</si>
  <si>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</si>
  <si>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</si>
  <si>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</si>
  <si>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</si>
  <si>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</si>
  <si>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</si>
  <si>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</si>
  <si>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</si>
  <si>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</si>
  <si>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</si>
  <si>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</si>
  <si>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</si>
  <si>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</si>
  <si>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</si>
  <si>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</si>
  <si>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</si>
  <si>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</si>
  <si>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</si>
  <si>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</si>
  <si>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</si>
  <si>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</si>
  <si>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</si>
  <si>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</si>
  <si>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</si>
  <si>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</si>
  <si>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</si>
  <si>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</si>
  <si>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</si>
  <si>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</si>
  <si>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</si>
  <si>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</si>
  <si>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</si>
  <si>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</si>
  <si>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</si>
  <si>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</si>
  <si>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</si>
  <si>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</si>
  <si>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</si>
  <si>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</si>
  <si>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</si>
  <si>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</si>
  <si>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</si>
  <si>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</si>
  <si>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</si>
  <si>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</si>
  <si>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</si>
  <si>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</si>
  <si>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</si>
  <si>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</si>
  <si>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</si>
  <si>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</si>
  <si>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</si>
  <si>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</si>
  <si>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</si>
  <si>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</si>
  <si>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</si>
  <si>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</si>
  <si>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</si>
  <si>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</si>
  <si>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</si>
  <si>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</si>
  <si>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</si>
  <si>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</si>
  <si>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</si>
  <si>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</si>
  <si>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</si>
  <si>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</si>
  <si>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</si>
  <si>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</si>
  <si>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</si>
  <si>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</si>
  <si>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</si>
  <si>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</si>
  <si>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</si>
  <si>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</si>
  <si>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</si>
  <si>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</si>
  <si>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</si>
  <si>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</si>
  <si>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</si>
  <si>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</si>
  <si>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</si>
  <si>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</si>
  <si>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</si>
  <si>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</si>
  <si>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</si>
  <si>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</si>
  <si>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</si>
  <si>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</si>
  <si>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</si>
  <si>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</si>
  <si>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</si>
  <si>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</si>
  <si>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</si>
  <si>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</si>
  <si>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</si>
  <si>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</si>
  <si>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</si>
  <si>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</si>
  <si>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</si>
  <si>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</si>
  <si>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</si>
  <si>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</si>
  <si>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</si>
  <si>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</si>
  <si>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</si>
  <si>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</si>
  <si>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</si>
  <si>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</si>
  <si>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</si>
  <si>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</si>
  <si>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</si>
  <si>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</si>
  <si>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</si>
  <si>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</si>
  <si>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</si>
  <si>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</si>
  <si>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</si>
  <si>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</si>
  <si>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</si>
  <si>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</si>
  <si>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</si>
  <si>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</si>
  <si>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</si>
  <si>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</si>
  <si>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</si>
  <si>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</si>
  <si>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</si>
  <si>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</si>
  <si>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</si>
  <si>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</si>
  <si>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</si>
  <si>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</si>
  <si>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</si>
  <si>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</si>
  <si>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</si>
  <si>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</si>
  <si>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</si>
  <si>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</si>
  <si>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</si>
  <si>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</si>
  <si>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</si>
  <si>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</si>
  <si>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</si>
  <si>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</si>
  <si>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</si>
  <si>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</si>
  <si>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</si>
  <si>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</si>
  <si>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</si>
  <si>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</si>
  <si>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</si>
  <si>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</si>
  <si>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</si>
  <si>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</si>
  <si>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</si>
  <si>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</si>
  <si>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</si>
  <si>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</si>
  <si>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</si>
  <si>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</si>
  <si>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</si>
  <si>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</si>
  <si>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</si>
  <si>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</si>
  <si>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</si>
  <si>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</si>
  <si>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</si>
  <si>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</si>
  <si>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</si>
  <si>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</si>
  <si>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</si>
  <si>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</si>
  <si>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</si>
  <si>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</si>
  <si>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</si>
  <si>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</si>
  <si>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</si>
  <si>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</si>
  <si>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</si>
  <si>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</si>
  <si>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</si>
  <si>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</si>
  <si>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</si>
  <si>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</si>
  <si>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</si>
  <si>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</si>
  <si>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</si>
  <si>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</si>
  <si>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</si>
  <si>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</si>
  <si>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</si>
  <si>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</si>
  <si>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</si>
  <si>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</si>
  <si>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</si>
  <si>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</si>
  <si>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</si>
  <si>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</si>
  <si>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</si>
  <si>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</si>
  <si>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</si>
  <si>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</si>
  <si>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</si>
  <si>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</si>
  <si>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</si>
  <si>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</si>
  <si>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</si>
  <si>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</si>
  <si>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</si>
  <si>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</si>
  <si>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</si>
  <si>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</si>
  <si>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</si>
  <si>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</si>
  <si>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</si>
  <si>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</si>
  <si>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</si>
  <si>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</si>
  <si>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</si>
  <si>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</si>
  <si>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</si>
  <si>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</si>
  <si>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</si>
  <si>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</si>
  <si>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</si>
  <si>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</si>
  <si>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</si>
  <si>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</si>
  <si>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</si>
  <si>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</si>
  <si>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</si>
  <si>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</si>
  <si>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</si>
  <si>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</si>
  <si>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</si>
  <si>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</si>
  <si>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</si>
  <si>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</si>
  <si>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</si>
  <si>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</si>
  <si>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</si>
  <si>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</si>
  <si>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</si>
  <si>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</si>
  <si>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</si>
  <si>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</si>
  <si>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</si>
  <si>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</si>
  <si>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</si>
  <si>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</si>
  <si>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</si>
  <si>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</si>
  <si>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</si>
  <si>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</si>
  <si>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</si>
  <si>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</si>
  <si>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</si>
  <si>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</si>
  <si>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</si>
  <si>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</si>
  <si>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</si>
  <si>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</si>
  <si>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</si>
  <si>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</si>
  <si>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</si>
  <si>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</si>
  <si>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</si>
  <si>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</si>
  <si>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</si>
  <si>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</si>
  <si>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</si>
  <si>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</si>
  <si>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</si>
  <si>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</si>
  <si>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</si>
  <si>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</si>
  <si>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</si>
  <si>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</si>
  <si>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</si>
  <si>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</si>
  <si>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</si>
  <si>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</si>
  <si>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</si>
  <si>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</si>
  <si>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</si>
  <si>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</si>
  <si>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</si>
  <si>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</si>
  <si>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</si>
  <si>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</si>
  <si>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</si>
  <si>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</si>
  <si>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</si>
  <si>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</si>
  <si>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</si>
  <si>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</si>
  <si>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</si>
  <si>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</si>
  <si>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</si>
  <si>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</si>
  <si>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</si>
  <si>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</si>
  <si>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</si>
  <si>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</si>
  <si>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</si>
  <si>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</si>
  <si>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</si>
  <si>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</si>
  <si>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</si>
  <si>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</si>
  <si>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</si>
  <si>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</si>
  <si>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</si>
  <si>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</si>
  <si>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</si>
  <si>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</si>
  <si>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</si>
  <si>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</si>
  <si>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</si>
  <si>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</si>
  <si>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</si>
  <si>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</si>
  <si>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</si>
  <si>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</si>
  <si>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</si>
  <si>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</si>
  <si>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</si>
  <si>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</si>
  <si>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</si>
  <si>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</si>
  <si>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</si>
  <si>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</si>
  <si>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</si>
  <si>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</si>
  <si>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</si>
  <si>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</si>
  <si>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</si>
  <si>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</si>
  <si>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</si>
  <si>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</si>
  <si>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</si>
  <si>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</si>
  <si>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</si>
  <si>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</si>
  <si>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</si>
  <si>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</si>
  <si>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</si>
  <si>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</si>
  <si>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</si>
  <si>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</si>
  <si>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</si>
  <si>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</si>
  <si>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</si>
  <si>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</si>
  <si>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</si>
  <si>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</si>
  <si>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</si>
  <si>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</si>
  <si>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</si>
  <si>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</si>
  <si>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</si>
  <si>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</si>
  <si>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</si>
  <si>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</si>
  <si>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</si>
  <si>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</si>
  <si>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</si>
  <si>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</si>
  <si>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</si>
  <si>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</si>
  <si>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</si>
  <si>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</si>
  <si>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</si>
  <si>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</si>
  <si>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</si>
  <si>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</si>
  <si>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</si>
  <si>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</si>
  <si>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</si>
  <si>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</si>
  <si>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</si>
  <si>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</si>
  <si>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</si>
  <si>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</si>
  <si>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</si>
  <si>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</si>
  <si>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</si>
  <si>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</si>
  <si>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</si>
  <si>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</si>
  <si>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</si>
  <si>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</si>
  <si>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</si>
  <si>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</si>
  <si>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</si>
  <si>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</si>
  <si>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</si>
  <si>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</si>
  <si>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</si>
  <si>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</si>
  <si>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</si>
  <si>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</si>
  <si>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</si>
  <si>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</si>
  <si>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</si>
  <si>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</si>
  <si>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</si>
  <si>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</si>
  <si>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</si>
  <si>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</si>
  <si>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</si>
  <si>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</si>
  <si>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</si>
  <si>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</si>
  <si>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</si>
  <si>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</si>
  <si>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</si>
  <si>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</si>
  <si>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</si>
  <si>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</si>
  <si>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</si>
  <si>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</si>
  <si>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</si>
  <si>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</si>
  <si>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</si>
  <si>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</si>
  <si>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</si>
  <si>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</si>
  <si>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</si>
  <si>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</si>
  <si>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</si>
  <si>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</si>
  <si>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</si>
  <si>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</si>
  <si>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</si>
  <si>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</si>
  <si>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</si>
  <si>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</si>
  <si>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</si>
  <si>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</si>
  <si>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</si>
  <si>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</si>
  <si>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</si>
  <si>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</si>
  <si>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</si>
  <si>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</si>
  <si>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</si>
  <si>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</si>
  <si>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</si>
  <si>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</si>
  <si>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</si>
  <si>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</si>
  <si>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</si>
  <si>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</si>
  <si>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</si>
  <si>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</si>
  <si>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</si>
  <si>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</si>
  <si>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</si>
  <si>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</si>
  <si>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</si>
  <si>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</si>
  <si>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</si>
  <si>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</si>
  <si>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</si>
  <si>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</si>
  <si>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</si>
  <si>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</si>
  <si>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</si>
  <si>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</si>
  <si>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</si>
  <si>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</si>
  <si>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</si>
  <si>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</si>
  <si>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</si>
  <si>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</si>
  <si>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</si>
  <si>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</si>
  <si>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</si>
  <si>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</si>
  <si>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</si>
  <si>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</si>
  <si>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</si>
  <si>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</si>
  <si>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</si>
  <si>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</si>
  <si>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</si>
  <si>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</si>
  <si>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</si>
  <si>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</si>
  <si>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</si>
  <si>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</si>
  <si>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</si>
  <si>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</si>
  <si>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</si>
  <si>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</si>
  <si>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</si>
  <si>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</si>
  <si>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</si>
  <si>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</si>
  <si>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</si>
  <si>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</si>
  <si>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</si>
  <si>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</si>
  <si>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</si>
  <si>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</si>
  <si>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</si>
  <si>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</si>
  <si>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</si>
  <si>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</si>
  <si>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</si>
  <si>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</si>
  <si>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</si>
  <si>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</si>
  <si>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</si>
  <si>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</si>
  <si>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</si>
  <si>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</si>
  <si>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</si>
  <si>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</si>
  <si>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</si>
  <si>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</si>
  <si>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</si>
  <si>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</si>
  <si>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</si>
  <si>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</si>
  <si>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</si>
  <si>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</si>
  <si>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</si>
  <si>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</si>
  <si>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</si>
  <si>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</si>
  <si>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</si>
  <si>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</si>
  <si>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</si>
  <si>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</si>
  <si>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</si>
  <si>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</si>
  <si>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</si>
  <si>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</si>
  <si>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</si>
  <si>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</si>
  <si>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</si>
  <si>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</si>
  <si>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</si>
  <si>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</si>
  <si>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</si>
  <si>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</si>
  <si>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</si>
  <si>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</si>
  <si>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</si>
  <si>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</si>
  <si>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</si>
  <si>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</si>
  <si>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</si>
  <si>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</si>
  <si>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</si>
  <si>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</si>
  <si>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</si>
  <si>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</si>
  <si>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</si>
  <si>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</si>
  <si>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</si>
  <si>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</si>
  <si>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</si>
  <si>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</si>
  <si>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</si>
  <si>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</si>
  <si>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</si>
  <si>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</si>
  <si>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</si>
  <si>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</si>
  <si>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</si>
  <si>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</si>
  <si>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</si>
  <si>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</si>
  <si>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</si>
  <si>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</si>
  <si>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</si>
  <si>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</si>
  <si>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</si>
  <si>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</si>
  <si>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</si>
  <si>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</si>
  <si>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</si>
  <si>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</si>
  <si>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</si>
  <si>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</si>
  <si>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</si>
  <si>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</si>
  <si>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</si>
  <si>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</si>
  <si>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</si>
  <si>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</si>
  <si>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</si>
  <si>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</si>
  <si>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</si>
  <si>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</si>
  <si>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</si>
  <si>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</si>
  <si>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</si>
  <si>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</si>
  <si>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</si>
  <si>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</si>
  <si>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</si>
  <si>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</si>
  <si>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</si>
  <si>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</si>
  <si>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</si>
  <si>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</si>
  <si>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</si>
  <si>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</si>
  <si>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</si>
  <si>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</si>
  <si>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</si>
  <si>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</si>
  <si>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</si>
  <si>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</si>
  <si>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</si>
  <si>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</si>
  <si>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</si>
  <si>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</si>
  <si>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</si>
  <si>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</si>
  <si>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</si>
  <si>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</si>
  <si>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</si>
  <si>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</si>
  <si>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</si>
  <si>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</si>
  <si>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</si>
  <si>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</si>
  <si>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</si>
  <si>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</si>
  <si>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</si>
  <si>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</si>
  <si>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</si>
  <si>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</si>
  <si>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</si>
  <si>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</si>
  <si>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</si>
  <si>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</si>
  <si>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</si>
  <si>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</si>
  <si>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</si>
  <si>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</si>
  <si>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</si>
  <si>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</si>
  <si>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</si>
  <si>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</si>
  <si>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</si>
  <si>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</si>
  <si>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</si>
  <si>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</si>
  <si>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</si>
  <si>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</si>
  <si>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</si>
  <si>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</si>
  <si>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</si>
  <si>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</si>
  <si>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</si>
  <si>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</si>
  <si>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</si>
  <si>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</si>
  <si>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</si>
  <si>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</si>
  <si>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</si>
  <si>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</si>
  <si>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</si>
  <si>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</si>
  <si>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</si>
  <si>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</si>
  <si>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</si>
  <si>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</si>
  <si>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</si>
  <si>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</si>
  <si>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</si>
  <si>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</si>
  <si>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</si>
  <si>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</si>
  <si>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</si>
  <si>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</si>
  <si>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</si>
  <si>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</si>
  <si>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</si>
  <si>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</si>
  <si>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</si>
  <si>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</si>
  <si>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</si>
  <si>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</si>
  <si>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</si>
  <si>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</si>
  <si>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</si>
  <si>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</si>
  <si>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</si>
  <si>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</si>
  <si>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</si>
  <si>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</si>
  <si>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</si>
  <si>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</si>
  <si>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</si>
  <si>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</si>
  <si>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</si>
  <si>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</si>
  <si>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</si>
  <si>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</si>
  <si>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</si>
  <si>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</si>
  <si>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</si>
  <si>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</si>
  <si>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</si>
  <si>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</si>
  <si>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</si>
  <si>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</si>
  <si>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</si>
  <si>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</si>
  <si>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</si>
  <si>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</si>
  <si>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</si>
  <si>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</si>
  <si>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</si>
  <si>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</si>
  <si>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</si>
  <si>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</si>
  <si>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</si>
  <si>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</si>
  <si>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</si>
  <si>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</si>
  <si>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</si>
  <si>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</si>
  <si>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</si>
  <si>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</si>
  <si>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</si>
  <si>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</si>
  <si>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</si>
  <si>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</si>
  <si>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</si>
  <si>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</si>
  <si>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</si>
  <si>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</si>
  <si>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</si>
  <si>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</si>
  <si>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</si>
  <si>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</si>
  <si>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</si>
  <si>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</si>
  <si>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</si>
  <si>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</si>
  <si>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</si>
  <si>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</si>
  <si>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</si>
  <si>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</si>
  <si>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</si>
  <si>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</si>
  <si>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</si>
  <si>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</si>
  <si>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</si>
  <si>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</si>
  <si>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</si>
  <si>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</si>
  <si>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</si>
  <si>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</si>
  <si>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</si>
  <si>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</si>
  <si>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</si>
  <si>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</si>
  <si>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</si>
  <si>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</si>
  <si>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</si>
  <si>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</si>
  <si>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</si>
  <si>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</si>
  <si>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</si>
  <si>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</si>
  <si>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</si>
  <si>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</si>
  <si>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</si>
  <si>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</si>
  <si>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</si>
  <si>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</si>
  <si>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</si>
  <si>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</si>
  <si>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</si>
  <si>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</si>
  <si>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</si>
  <si>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</si>
  <si>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</si>
  <si>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</si>
  <si>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</si>
  <si>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</si>
  <si>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</si>
  <si>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</si>
  <si>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</si>
  <si>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</si>
  <si>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</si>
  <si>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</si>
  <si>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</si>
  <si>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</si>
  <si>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</si>
  <si>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</si>
  <si>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</si>
  <si>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</si>
  <si>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</si>
  <si>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</si>
  <si>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</si>
  <si>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</si>
  <si>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</si>
  <si>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</si>
  <si>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</si>
  <si>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</si>
  <si>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</si>
  <si>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</si>
  <si>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BRINDAR ATENCION DE NIÑOS Y NIÑAS DESDE LOS 6 MESES HASTA LOS SEIS AÑOS EN LA MODALIDAD DE HOGAR INFANTIL</t>
  </si>
  <si>
    <t>BRINDAR ATENCION DE NIÑOS Y NIÑAS DESDE LOS 6 MESES HASTA LOS SEIS AÑOS EN LA MODALIDAD DE MADRE COMUNITARIA</t>
  </si>
  <si>
    <t>436-2017</t>
  </si>
  <si>
    <t>222-2019</t>
  </si>
  <si>
    <t>232-2019</t>
  </si>
  <si>
    <t>558-2018</t>
  </si>
  <si>
    <t>´PRESTAR EL SERVICIO DE EDUCACION INICIAL  EN EL MARCO DE LA ATENCION  INTEGRAL EN DESARROLLO INFANTIL EN MEDIO FAMILIAR DIMF DE CONFORMIDAD CON EL MANUAL OPERATIVO DE LA MODALIDAD FAMILIAR, EL LINEAMIENTO TECNICO PARA LA ATENCION A LA PRIMERA INFANCIA U LAS DIRECTRICES ESTABLECIDAS POR EL ICBF EN ARMONIA CON LA POLITICA DE ESTADO PARA EL DESARROLLO INTEGRAL DE LA PRIMERA INFANCIA DE CERO A SIEMPRE.</t>
  </si>
  <si>
    <t>2021-13-10000285</t>
  </si>
  <si>
    <t>31</t>
  </si>
  <si>
    <t>33</t>
  </si>
  <si>
    <t>48</t>
  </si>
  <si>
    <t>62</t>
  </si>
  <si>
    <t>34</t>
  </si>
  <si>
    <t>19</t>
  </si>
  <si>
    <t>73</t>
  </si>
  <si>
    <t>26</t>
  </si>
  <si>
    <t>280</t>
  </si>
  <si>
    <t>103</t>
  </si>
  <si>
    <t>92</t>
  </si>
  <si>
    <t>488</t>
  </si>
  <si>
    <t>326</t>
  </si>
  <si>
    <t>259</t>
  </si>
  <si>
    <t>114</t>
  </si>
  <si>
    <t>22</t>
  </si>
  <si>
    <t>119</t>
  </si>
  <si>
    <t>141</t>
  </si>
  <si>
    <t>126</t>
  </si>
  <si>
    <t>151</t>
  </si>
  <si>
    <t>700</t>
  </si>
  <si>
    <t>784</t>
  </si>
  <si>
    <t>189</t>
  </si>
  <si>
    <t>CALLE 110  3-79 EUROPARK BODEGA 12   BARRANQUILLA</t>
  </si>
  <si>
    <t>CALLE 110  3-79   BOD. 12</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</si>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</sst>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6" zoomScaleNormal="100"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1" t="s">
        <v>208</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208</v>
      </c>
      <c r="J20" s="145" t="s">
        <v>254</v>
      </c>
      <c r="K20" s="146">
        <v>1400537639</v>
      </c>
      <c r="L20" s="147">
        <v>44193</v>
      </c>
      <c r="M20" s="147">
        <v>44561</v>
      </c>
      <c r="N20" s="130">
        <f>+(M20-L20)/30</f>
        <v>12.266666666666667</v>
      </c>
      <c r="O20" s="133"/>
      <c r="U20" s="129"/>
      <c r="V20" s="103">
        <f ca="1">NOW()</f>
        <v>44191.826516898145</v>
      </c>
      <c r="W20" s="103">
        <f ca="1">NOW()</f>
        <v>44191.826516898145</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2721</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2712</v>
      </c>
      <c r="C48" s="110" t="s">
        <v>31</v>
      </c>
      <c r="D48" s="108" t="s">
        <v>2676</v>
      </c>
      <c r="E48" s="140">
        <v>41999</v>
      </c>
      <c r="F48" s="140">
        <v>42353</v>
      </c>
      <c r="G48" s="155">
        <f>IF(AND(E48&lt;&gt;"",F48&lt;&gt;""),((F48-E48)/30),"")</f>
        <v>11.8</v>
      </c>
      <c r="H48" s="117" t="s">
        <v>2678</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2681</v>
      </c>
      <c r="C49" s="110" t="s">
        <v>31</v>
      </c>
      <c r="D49" s="108" t="s">
        <v>2676</v>
      </c>
      <c r="E49" s="140">
        <v>41999</v>
      </c>
      <c r="F49" s="140">
        <v>42353</v>
      </c>
      <c r="G49" s="155">
        <f t="shared" ref="G49:G50" si="2">IF(AND(E49&lt;&gt;"",F49&lt;&gt;""),((F49-E49)/30),"")</f>
        <v>11.8</v>
      </c>
      <c r="H49" s="117" t="s">
        <v>2678</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2681</v>
      </c>
      <c r="C50" s="110" t="s">
        <v>31</v>
      </c>
      <c r="D50" s="108" t="s">
        <v>2676</v>
      </c>
      <c r="E50" s="140">
        <v>41999</v>
      </c>
      <c r="F50" s="140">
        <v>42353</v>
      </c>
      <c r="G50" s="155">
        <f t="shared" si="2"/>
        <v>11.8</v>
      </c>
      <c r="H50" s="117" t="s">
        <v>2678</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2681</v>
      </c>
      <c r="C51" s="110" t="s">
        <v>31</v>
      </c>
      <c r="D51" s="108" t="s">
        <v>2676</v>
      </c>
      <c r="E51" s="140">
        <v>41999</v>
      </c>
      <c r="F51" s="140">
        <v>42353</v>
      </c>
      <c r="G51" s="155">
        <f t="shared" ref="G51:G107" si="3">IF(AND(E51&lt;&gt;"",F51&lt;&gt;""),((F51-E51)/30),"")</f>
        <v>11.8</v>
      </c>
      <c r="H51" s="117" t="s">
        <v>2678</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2681</v>
      </c>
      <c r="C52" s="110" t="s">
        <v>31</v>
      </c>
      <c r="D52" s="108" t="s">
        <v>2676</v>
      </c>
      <c r="E52" s="140">
        <v>41999</v>
      </c>
      <c r="F52" s="140">
        <v>42353</v>
      </c>
      <c r="G52" s="155">
        <f t="shared" si="3"/>
        <v>11.8</v>
      </c>
      <c r="H52" s="117" t="s">
        <v>2679</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2681</v>
      </c>
      <c r="C53" s="110" t="s">
        <v>31</v>
      </c>
      <c r="D53" s="108" t="s">
        <v>2677</v>
      </c>
      <c r="E53" s="140">
        <v>43483</v>
      </c>
      <c r="F53" s="140">
        <v>43826</v>
      </c>
      <c r="G53" s="155">
        <f t="shared" si="3"/>
        <v>11.433333333333334</v>
      </c>
      <c r="H53" s="117" t="s">
        <v>2680</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2681</v>
      </c>
      <c r="C54" s="110" t="s">
        <v>31</v>
      </c>
      <c r="D54" s="108" t="s">
        <v>2677</v>
      </c>
      <c r="E54" s="140">
        <v>43483</v>
      </c>
      <c r="F54" s="140">
        <v>43826</v>
      </c>
      <c r="G54" s="155">
        <f t="shared" si="3"/>
        <v>11.433333333333334</v>
      </c>
      <c r="H54" s="117" t="s">
        <v>2680</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2681</v>
      </c>
      <c r="C55" s="110" t="s">
        <v>31</v>
      </c>
      <c r="D55" s="108" t="s">
        <v>2677</v>
      </c>
      <c r="E55" s="140">
        <v>43483</v>
      </c>
      <c r="F55" s="140">
        <v>43826</v>
      </c>
      <c r="G55" s="155">
        <f t="shared" si="3"/>
        <v>11.433333333333334</v>
      </c>
      <c r="H55" s="117" t="s">
        <v>2680</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2681</v>
      </c>
      <c r="C56" s="110" t="s">
        <v>31</v>
      </c>
      <c r="D56" s="108" t="s">
        <v>2677</v>
      </c>
      <c r="E56" s="140">
        <v>43483</v>
      </c>
      <c r="F56" s="140">
        <v>43826</v>
      </c>
      <c r="G56" s="155">
        <f t="shared" si="3"/>
        <v>11.433333333333334</v>
      </c>
      <c r="H56" s="117" t="s">
        <v>2680</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2681</v>
      </c>
      <c r="C57" s="65" t="s">
        <v>31</v>
      </c>
      <c r="D57" s="63" t="s">
        <v>2677</v>
      </c>
      <c r="E57" s="140">
        <v>43483</v>
      </c>
      <c r="F57" s="140">
        <v>43826</v>
      </c>
      <c r="G57" s="155">
        <f t="shared" si="3"/>
        <v>11.433333333333334</v>
      </c>
      <c r="H57" s="117" t="s">
        <v>2680</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2681</v>
      </c>
      <c r="C58" s="65" t="s">
        <v>31</v>
      </c>
      <c r="D58" s="63" t="s">
        <v>2677</v>
      </c>
      <c r="E58" s="140">
        <v>43483</v>
      </c>
      <c r="F58" s="140">
        <v>43826</v>
      </c>
      <c r="G58" s="155">
        <f t="shared" si="3"/>
        <v>11.433333333333334</v>
      </c>
      <c r="H58" s="117" t="s">
        <v>2680</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2681</v>
      </c>
      <c r="C59" s="65" t="s">
        <v>31</v>
      </c>
      <c r="D59" s="63" t="s">
        <v>2677</v>
      </c>
      <c r="E59" s="140">
        <v>43483</v>
      </c>
      <c r="F59" s="140">
        <v>43826</v>
      </c>
      <c r="G59" s="155">
        <f t="shared" si="3"/>
        <v>11.433333333333334</v>
      </c>
      <c r="H59" s="117" t="s">
        <v>2680</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2681</v>
      </c>
      <c r="C60" s="65" t="s">
        <v>31</v>
      </c>
      <c r="D60" s="63" t="s">
        <v>2677</v>
      </c>
      <c r="E60" s="140">
        <v>43483</v>
      </c>
      <c r="F60" s="140">
        <v>43826</v>
      </c>
      <c r="G60" s="155">
        <f t="shared" si="3"/>
        <v>11.433333333333334</v>
      </c>
      <c r="H60" s="117" t="s">
        <v>2680</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2681</v>
      </c>
      <c r="C61" s="65" t="s">
        <v>31</v>
      </c>
      <c r="D61" s="63" t="s">
        <v>2677</v>
      </c>
      <c r="E61" s="140">
        <v>43483</v>
      </c>
      <c r="F61" s="140">
        <v>43826</v>
      </c>
      <c r="G61" s="155">
        <f t="shared" si="3"/>
        <v>11.433333333333334</v>
      </c>
      <c r="H61" s="117" t="s">
        <v>2680</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2681</v>
      </c>
      <c r="C62" s="65" t="s">
        <v>31</v>
      </c>
      <c r="D62" s="63" t="s">
        <v>2677</v>
      </c>
      <c r="E62" s="140">
        <v>43483</v>
      </c>
      <c r="F62" s="140">
        <v>43826</v>
      </c>
      <c r="G62" s="155">
        <f t="shared" si="3"/>
        <v>11.433333333333334</v>
      </c>
      <c r="H62" s="117" t="s">
        <v>2680</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2681</v>
      </c>
      <c r="C63" s="65" t="s">
        <v>31</v>
      </c>
      <c r="D63" s="63" t="s">
        <v>2682</v>
      </c>
      <c r="E63" s="140">
        <v>41388</v>
      </c>
      <c r="F63" s="140">
        <v>41639</v>
      </c>
      <c r="G63" s="155">
        <f t="shared" si="3"/>
        <v>8.3666666666666671</v>
      </c>
      <c r="H63" s="64" t="s">
        <v>2684</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2681</v>
      </c>
      <c r="C64" s="65" t="s">
        <v>31</v>
      </c>
      <c r="D64" s="63" t="s">
        <v>2682</v>
      </c>
      <c r="E64" s="140">
        <v>41388</v>
      </c>
      <c r="F64" s="140">
        <v>41639</v>
      </c>
      <c r="G64" s="155">
        <f t="shared" si="3"/>
        <v>8.3666666666666671</v>
      </c>
      <c r="H64" s="64" t="s">
        <v>2684</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2681</v>
      </c>
      <c r="C65" s="65" t="s">
        <v>31</v>
      </c>
      <c r="D65" s="63" t="s">
        <v>2682</v>
      </c>
      <c r="E65" s="140">
        <v>41388</v>
      </c>
      <c r="F65" s="140">
        <v>41639</v>
      </c>
      <c r="G65" s="155">
        <f t="shared" si="3"/>
        <v>8.3666666666666671</v>
      </c>
      <c r="H65" s="64" t="s">
        <v>2684</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2681</v>
      </c>
      <c r="C66" s="65" t="s">
        <v>31</v>
      </c>
      <c r="D66" s="63" t="s">
        <v>2682</v>
      </c>
      <c r="E66" s="140">
        <v>41388</v>
      </c>
      <c r="F66" s="140">
        <v>41639</v>
      </c>
      <c r="G66" s="155">
        <f t="shared" si="3"/>
        <v>8.3666666666666671</v>
      </c>
      <c r="H66" s="64" t="s">
        <v>2684</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2681</v>
      </c>
      <c r="C67" s="65" t="s">
        <v>31</v>
      </c>
      <c r="D67" s="63" t="s">
        <v>2682</v>
      </c>
      <c r="E67" s="140">
        <v>41388</v>
      </c>
      <c r="F67" s="140">
        <v>41639</v>
      </c>
      <c r="G67" s="155">
        <f t="shared" si="3"/>
        <v>8.3666666666666671</v>
      </c>
      <c r="H67" s="64" t="s">
        <v>2684</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2681</v>
      </c>
      <c r="C68" s="65" t="s">
        <v>31</v>
      </c>
      <c r="D68" s="63" t="s">
        <v>2682</v>
      </c>
      <c r="E68" s="140">
        <v>41388</v>
      </c>
      <c r="F68" s="140">
        <v>41639</v>
      </c>
      <c r="G68" s="155">
        <f t="shared" si="3"/>
        <v>8.3666666666666671</v>
      </c>
      <c r="H68" s="64" t="s">
        <v>2684</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2681</v>
      </c>
      <c r="C69" s="65" t="s">
        <v>31</v>
      </c>
      <c r="D69" s="63" t="s">
        <v>2682</v>
      </c>
      <c r="E69" s="140">
        <v>41388</v>
      </c>
      <c r="F69" s="140">
        <v>41639</v>
      </c>
      <c r="G69" s="155">
        <f t="shared" si="3"/>
        <v>8.3666666666666671</v>
      </c>
      <c r="H69" s="64" t="s">
        <v>2684</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2681</v>
      </c>
      <c r="C70" s="65" t="s">
        <v>31</v>
      </c>
      <c r="D70" s="63" t="s">
        <v>2682</v>
      </c>
      <c r="E70" s="140">
        <v>41388</v>
      </c>
      <c r="F70" s="140">
        <v>41639</v>
      </c>
      <c r="G70" s="155">
        <f t="shared" si="3"/>
        <v>8.3666666666666671</v>
      </c>
      <c r="H70" s="64" t="s">
        <v>2684</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2681</v>
      </c>
      <c r="C71" s="65" t="s">
        <v>31</v>
      </c>
      <c r="D71" s="63" t="s">
        <v>2682</v>
      </c>
      <c r="E71" s="140">
        <v>41388</v>
      </c>
      <c r="F71" s="140">
        <v>41639</v>
      </c>
      <c r="G71" s="155">
        <f t="shared" si="3"/>
        <v>8.3666666666666671</v>
      </c>
      <c r="H71" s="64" t="s">
        <v>2684</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2681</v>
      </c>
      <c r="C72" s="65" t="s">
        <v>31</v>
      </c>
      <c r="D72" s="63" t="s">
        <v>2682</v>
      </c>
      <c r="E72" s="140">
        <v>41388</v>
      </c>
      <c r="F72" s="140">
        <v>41639</v>
      </c>
      <c r="G72" s="155">
        <f t="shared" si="3"/>
        <v>8.3666666666666671</v>
      </c>
      <c r="H72" s="64" t="s">
        <v>2684</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2681</v>
      </c>
      <c r="C73" s="65" t="s">
        <v>31</v>
      </c>
      <c r="D73" s="63" t="s">
        <v>2683</v>
      </c>
      <c r="E73" s="140">
        <v>41663</v>
      </c>
      <c r="F73" s="140">
        <v>41943</v>
      </c>
      <c r="G73" s="155">
        <f t="shared" ref="G73:G84" si="4">IF(AND(E73&lt;&gt;"",F73&lt;&gt;""),((F73-E73)/30),"")</f>
        <v>9.3333333333333339</v>
      </c>
      <c r="H73" s="64" t="s">
        <v>2685</v>
      </c>
      <c r="I73" s="63" t="s">
        <v>887</v>
      </c>
      <c r="J73" s="63" t="s">
        <v>407</v>
      </c>
      <c r="K73" s="66">
        <v>124712319</v>
      </c>
      <c r="L73" s="65" t="s">
        <v>1148</v>
      </c>
      <c r="M73" s="113">
        <v>1</v>
      </c>
      <c r="N73" s="65" t="s">
        <v>27</v>
      </c>
      <c r="O73" s="65" t="s">
        <v>1148</v>
      </c>
      <c r="P73" s="78"/>
    </row>
    <row r="74" spans="1:16" s="7" customFormat="1" ht="24.75" customHeight="1" outlineLevel="1" x14ac:dyDescent="0.25">
      <c r="A74" s="139">
        <v>27</v>
      </c>
      <c r="B74" s="64" t="s">
        <v>2681</v>
      </c>
      <c r="C74" s="65" t="s">
        <v>31</v>
      </c>
      <c r="D74" s="63" t="s">
        <v>2683</v>
      </c>
      <c r="E74" s="140">
        <v>41663</v>
      </c>
      <c r="F74" s="140">
        <v>41943</v>
      </c>
      <c r="G74" s="155">
        <f t="shared" si="4"/>
        <v>9.3333333333333339</v>
      </c>
      <c r="H74" s="64" t="s">
        <v>2685</v>
      </c>
      <c r="I74" s="63" t="s">
        <v>887</v>
      </c>
      <c r="J74" s="63" t="s">
        <v>54</v>
      </c>
      <c r="K74" s="66">
        <v>124712319</v>
      </c>
      <c r="L74" s="65" t="s">
        <v>1148</v>
      </c>
      <c r="M74" s="113">
        <v>1</v>
      </c>
      <c r="N74" s="65" t="s">
        <v>27</v>
      </c>
      <c r="O74" s="65" t="s">
        <v>1148</v>
      </c>
      <c r="P74" s="78"/>
    </row>
    <row r="75" spans="1:16" s="7" customFormat="1" ht="24.75" customHeight="1" outlineLevel="1" x14ac:dyDescent="0.25">
      <c r="A75" s="139">
        <v>28</v>
      </c>
      <c r="B75" s="64" t="s">
        <v>2681</v>
      </c>
      <c r="C75" s="65" t="s">
        <v>31</v>
      </c>
      <c r="D75" s="63" t="s">
        <v>2683</v>
      </c>
      <c r="E75" s="140">
        <v>41663</v>
      </c>
      <c r="F75" s="140">
        <v>41943</v>
      </c>
      <c r="G75" s="155">
        <f t="shared" si="4"/>
        <v>9.3333333333333339</v>
      </c>
      <c r="H75" s="64" t="s">
        <v>2685</v>
      </c>
      <c r="I75" s="63" t="s">
        <v>887</v>
      </c>
      <c r="J75" s="63" t="s">
        <v>920</v>
      </c>
      <c r="K75" s="66">
        <v>124712319</v>
      </c>
      <c r="L75" s="65" t="s">
        <v>1148</v>
      </c>
      <c r="M75" s="113">
        <v>1</v>
      </c>
      <c r="N75" s="65" t="s">
        <v>27</v>
      </c>
      <c r="O75" s="65" t="s">
        <v>1148</v>
      </c>
      <c r="P75" s="78"/>
    </row>
    <row r="76" spans="1:16" s="7" customFormat="1" ht="24.75" customHeight="1" outlineLevel="1" x14ac:dyDescent="0.25">
      <c r="A76" s="139">
        <v>29</v>
      </c>
      <c r="B76" s="64" t="s">
        <v>2681</v>
      </c>
      <c r="C76" s="65" t="s">
        <v>31</v>
      </c>
      <c r="D76" s="63" t="s">
        <v>2683</v>
      </c>
      <c r="E76" s="140">
        <v>41663</v>
      </c>
      <c r="F76" s="140">
        <v>41943</v>
      </c>
      <c r="G76" s="155">
        <f t="shared" si="4"/>
        <v>9.3333333333333339</v>
      </c>
      <c r="H76" s="64" t="s">
        <v>2685</v>
      </c>
      <c r="I76" s="63" t="s">
        <v>887</v>
      </c>
      <c r="J76" s="63" t="s">
        <v>922</v>
      </c>
      <c r="K76" s="66">
        <v>124712319</v>
      </c>
      <c r="L76" s="65" t="s">
        <v>1148</v>
      </c>
      <c r="M76" s="113">
        <v>1</v>
      </c>
      <c r="N76" s="65" t="s">
        <v>27</v>
      </c>
      <c r="O76" s="65" t="s">
        <v>1148</v>
      </c>
      <c r="P76" s="78"/>
    </row>
    <row r="77" spans="1:16" s="7" customFormat="1" ht="24.75" customHeight="1" outlineLevel="1" x14ac:dyDescent="0.25">
      <c r="A77" s="139">
        <v>30</v>
      </c>
      <c r="B77" s="64" t="s">
        <v>2681</v>
      </c>
      <c r="C77" s="65" t="s">
        <v>31</v>
      </c>
      <c r="D77" s="63" t="s">
        <v>2683</v>
      </c>
      <c r="E77" s="140">
        <v>41663</v>
      </c>
      <c r="F77" s="140">
        <v>41943</v>
      </c>
      <c r="G77" s="155">
        <f t="shared" si="4"/>
        <v>9.3333333333333339</v>
      </c>
      <c r="H77" s="64" t="s">
        <v>2685</v>
      </c>
      <c r="I77" s="63" t="s">
        <v>887</v>
      </c>
      <c r="J77" s="63" t="s">
        <v>481</v>
      </c>
      <c r="K77" s="66">
        <v>124712319</v>
      </c>
      <c r="L77" s="65" t="s">
        <v>1148</v>
      </c>
      <c r="M77" s="113">
        <v>1</v>
      </c>
      <c r="N77" s="65" t="s">
        <v>27</v>
      </c>
      <c r="O77" s="65" t="s">
        <v>1148</v>
      </c>
      <c r="P77" s="78"/>
    </row>
    <row r="78" spans="1:16" s="7" customFormat="1" ht="24.75" customHeight="1" outlineLevel="1" x14ac:dyDescent="0.25">
      <c r="A78" s="139">
        <v>31</v>
      </c>
      <c r="B78" s="64" t="s">
        <v>2681</v>
      </c>
      <c r="C78" s="65" t="s">
        <v>31</v>
      </c>
      <c r="D78" s="63" t="s">
        <v>2683</v>
      </c>
      <c r="E78" s="140">
        <v>41663</v>
      </c>
      <c r="F78" s="140">
        <v>41943</v>
      </c>
      <c r="G78" s="155">
        <f t="shared" si="4"/>
        <v>9.3333333333333339</v>
      </c>
      <c r="H78" s="64" t="s">
        <v>2685</v>
      </c>
      <c r="I78" s="63" t="s">
        <v>887</v>
      </c>
      <c r="J78" s="63" t="s">
        <v>941</v>
      </c>
      <c r="K78" s="66">
        <v>2018760238</v>
      </c>
      <c r="L78" s="65" t="s">
        <v>1148</v>
      </c>
      <c r="M78" s="113">
        <v>1</v>
      </c>
      <c r="N78" s="65" t="s">
        <v>27</v>
      </c>
      <c r="O78" s="65" t="s">
        <v>1148</v>
      </c>
      <c r="P78" s="78"/>
    </row>
    <row r="79" spans="1:16" s="7" customFormat="1" ht="24.75" customHeight="1" outlineLevel="1" x14ac:dyDescent="0.25">
      <c r="A79" s="139">
        <v>32</v>
      </c>
      <c r="B79" s="64" t="s">
        <v>2681</v>
      </c>
      <c r="C79" s="65" t="s">
        <v>31</v>
      </c>
      <c r="D79" s="63" t="s">
        <v>2683</v>
      </c>
      <c r="E79" s="140">
        <v>41663</v>
      </c>
      <c r="F79" s="140">
        <v>41943</v>
      </c>
      <c r="G79" s="155">
        <f t="shared" si="4"/>
        <v>9.3333333333333339</v>
      </c>
      <c r="H79" s="64" t="s">
        <v>2685</v>
      </c>
      <c r="I79" s="63" t="s">
        <v>887</v>
      </c>
      <c r="J79" s="63" t="s">
        <v>952</v>
      </c>
      <c r="K79" s="66">
        <v>2018760238</v>
      </c>
      <c r="L79" s="65" t="s">
        <v>1148</v>
      </c>
      <c r="M79" s="113">
        <v>1</v>
      </c>
      <c r="N79" s="65" t="s">
        <v>27</v>
      </c>
      <c r="O79" s="65" t="s">
        <v>1148</v>
      </c>
      <c r="P79" s="78"/>
    </row>
    <row r="80" spans="1:16" s="7" customFormat="1" ht="24.75" customHeight="1" outlineLevel="1" x14ac:dyDescent="0.25">
      <c r="A80" s="139">
        <v>33</v>
      </c>
      <c r="B80" s="64" t="s">
        <v>2681</v>
      </c>
      <c r="C80" s="65" t="s">
        <v>31</v>
      </c>
      <c r="D80" s="116" t="s">
        <v>2723</v>
      </c>
      <c r="E80" s="140">
        <v>38019</v>
      </c>
      <c r="F80" s="140">
        <v>38222</v>
      </c>
      <c r="G80" s="155">
        <f t="shared" si="4"/>
        <v>6.7666666666666666</v>
      </c>
      <c r="H80" s="64" t="s">
        <v>2715</v>
      </c>
      <c r="I80" s="63" t="s">
        <v>163</v>
      </c>
      <c r="J80" s="63" t="s">
        <v>165</v>
      </c>
      <c r="K80" s="66">
        <v>109944747</v>
      </c>
      <c r="L80" s="65" t="s">
        <v>1148</v>
      </c>
      <c r="M80" s="113">
        <v>1</v>
      </c>
      <c r="N80" s="65" t="s">
        <v>27</v>
      </c>
      <c r="O80" s="65" t="s">
        <v>1148</v>
      </c>
      <c r="P80" s="78"/>
    </row>
    <row r="81" spans="1:16" s="7" customFormat="1" ht="24.75" customHeight="1" outlineLevel="1" x14ac:dyDescent="0.25">
      <c r="A81" s="139">
        <v>34</v>
      </c>
      <c r="B81" s="64" t="s">
        <v>2681</v>
      </c>
      <c r="C81" s="65" t="s">
        <v>31</v>
      </c>
      <c r="D81" s="116" t="s">
        <v>2724</v>
      </c>
      <c r="E81" s="140">
        <v>38019</v>
      </c>
      <c r="F81" s="140">
        <v>38222</v>
      </c>
      <c r="G81" s="155">
        <f t="shared" si="4"/>
        <v>6.7666666666666666</v>
      </c>
      <c r="H81" s="64" t="s">
        <v>2715</v>
      </c>
      <c r="I81" s="63" t="s">
        <v>163</v>
      </c>
      <c r="J81" s="63" t="s">
        <v>165</v>
      </c>
      <c r="K81" s="66">
        <v>140692130</v>
      </c>
      <c r="L81" s="65" t="s">
        <v>1148</v>
      </c>
      <c r="M81" s="113">
        <v>1</v>
      </c>
      <c r="N81" s="65" t="s">
        <v>27</v>
      </c>
      <c r="O81" s="65" t="s">
        <v>1148</v>
      </c>
      <c r="P81" s="78"/>
    </row>
    <row r="82" spans="1:16" s="7" customFormat="1" ht="24.75" customHeight="1" outlineLevel="1" x14ac:dyDescent="0.25">
      <c r="A82" s="139">
        <v>35</v>
      </c>
      <c r="B82" s="64" t="s">
        <v>2681</v>
      </c>
      <c r="C82" s="65" t="s">
        <v>31</v>
      </c>
      <c r="D82" s="116" t="s">
        <v>2725</v>
      </c>
      <c r="E82" s="140">
        <v>38019</v>
      </c>
      <c r="F82" s="140">
        <v>38222</v>
      </c>
      <c r="G82" s="155">
        <f t="shared" si="4"/>
        <v>6.7666666666666666</v>
      </c>
      <c r="H82" s="64" t="s">
        <v>2715</v>
      </c>
      <c r="I82" s="63" t="s">
        <v>163</v>
      </c>
      <c r="J82" s="63" t="s">
        <v>165</v>
      </c>
      <c r="K82" s="66">
        <v>109495915</v>
      </c>
      <c r="L82" s="65" t="s">
        <v>1148</v>
      </c>
      <c r="M82" s="113">
        <v>1</v>
      </c>
      <c r="N82" s="65" t="s">
        <v>27</v>
      </c>
      <c r="O82" s="65" t="s">
        <v>1148</v>
      </c>
      <c r="P82" s="78"/>
    </row>
    <row r="83" spans="1:16" s="7" customFormat="1" ht="24.75" customHeight="1" outlineLevel="1" x14ac:dyDescent="0.25">
      <c r="A83" s="139">
        <v>36</v>
      </c>
      <c r="B83" s="64" t="s">
        <v>2681</v>
      </c>
      <c r="C83" s="65" t="s">
        <v>31</v>
      </c>
      <c r="D83" s="116" t="s">
        <v>2726</v>
      </c>
      <c r="E83" s="140">
        <v>38376</v>
      </c>
      <c r="F83" s="140">
        <v>38717</v>
      </c>
      <c r="G83" s="155">
        <f t="shared" si="4"/>
        <v>11.366666666666667</v>
      </c>
      <c r="H83" s="64" t="s">
        <v>2716</v>
      </c>
      <c r="I83" s="63" t="s">
        <v>163</v>
      </c>
      <c r="J83" s="63" t="s">
        <v>165</v>
      </c>
      <c r="K83" s="66">
        <v>20838656</v>
      </c>
      <c r="L83" s="65" t="s">
        <v>1148</v>
      </c>
      <c r="M83" s="113">
        <v>1</v>
      </c>
      <c r="N83" s="65" t="s">
        <v>27</v>
      </c>
      <c r="O83" s="65" t="s">
        <v>1148</v>
      </c>
      <c r="P83" s="78"/>
    </row>
    <row r="84" spans="1:16" s="7" customFormat="1" ht="24.75" customHeight="1" outlineLevel="1" x14ac:dyDescent="0.25">
      <c r="A84" s="139">
        <v>37</v>
      </c>
      <c r="B84" s="64" t="s">
        <v>2681</v>
      </c>
      <c r="C84" s="65" t="s">
        <v>31</v>
      </c>
      <c r="D84" s="116" t="s">
        <v>2727</v>
      </c>
      <c r="E84" s="140">
        <v>39832</v>
      </c>
      <c r="F84" s="140">
        <v>40178</v>
      </c>
      <c r="G84" s="155">
        <f t="shared" si="4"/>
        <v>11.533333333333333</v>
      </c>
      <c r="H84" s="64" t="s">
        <v>2690</v>
      </c>
      <c r="I84" s="63" t="s">
        <v>163</v>
      </c>
      <c r="J84" s="63" t="s">
        <v>165</v>
      </c>
      <c r="K84" s="66">
        <v>204484668</v>
      </c>
      <c r="L84" s="65" t="s">
        <v>1148</v>
      </c>
      <c r="M84" s="113">
        <v>1</v>
      </c>
      <c r="N84" s="65" t="s">
        <v>27</v>
      </c>
      <c r="O84" s="65" t="s">
        <v>1148</v>
      </c>
      <c r="P84" s="78"/>
    </row>
    <row r="85" spans="1:16" s="7" customFormat="1" ht="24.75" customHeight="1" outlineLevel="1" x14ac:dyDescent="0.25">
      <c r="A85" s="139">
        <v>38</v>
      </c>
      <c r="B85" s="117" t="s">
        <v>2681</v>
      </c>
      <c r="C85" s="65" t="s">
        <v>31</v>
      </c>
      <c r="D85" s="116" t="s">
        <v>2728</v>
      </c>
      <c r="E85" s="140">
        <v>38740</v>
      </c>
      <c r="F85" s="140">
        <v>39082</v>
      </c>
      <c r="G85" s="155">
        <f t="shared" si="3"/>
        <v>11.4</v>
      </c>
      <c r="H85" s="64" t="s">
        <v>2688</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2681</v>
      </c>
      <c r="C86" s="65" t="s">
        <v>31</v>
      </c>
      <c r="D86" s="116" t="s">
        <v>2729</v>
      </c>
      <c r="E86" s="140">
        <v>39114</v>
      </c>
      <c r="F86" s="140">
        <v>39447</v>
      </c>
      <c r="G86" s="155">
        <f t="shared" si="3"/>
        <v>11.1</v>
      </c>
      <c r="H86" s="64" t="s">
        <v>2689</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2681</v>
      </c>
      <c r="C87" s="65" t="s">
        <v>31</v>
      </c>
      <c r="D87" s="116" t="s">
        <v>2730</v>
      </c>
      <c r="E87" s="140">
        <v>39449</v>
      </c>
      <c r="F87" s="140">
        <v>39813</v>
      </c>
      <c r="G87" s="155">
        <f t="shared" si="3"/>
        <v>12.133333333333333</v>
      </c>
      <c r="H87" s="64" t="s">
        <v>2690</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2681</v>
      </c>
      <c r="C88" s="65" t="s">
        <v>31</v>
      </c>
      <c r="D88" s="116" t="s">
        <v>2731</v>
      </c>
      <c r="E88" s="140">
        <v>39479</v>
      </c>
      <c r="F88" s="140">
        <v>39813</v>
      </c>
      <c r="G88" s="155">
        <f t="shared" si="3"/>
        <v>11.133333333333333</v>
      </c>
      <c r="H88" s="64" t="s">
        <v>2691</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2681</v>
      </c>
      <c r="C89" s="65" t="s">
        <v>31</v>
      </c>
      <c r="D89" s="116" t="s">
        <v>2730</v>
      </c>
      <c r="E89" s="140">
        <v>40187</v>
      </c>
      <c r="F89" s="140">
        <v>40543</v>
      </c>
      <c r="G89" s="155">
        <f t="shared" si="3"/>
        <v>11.866666666666667</v>
      </c>
      <c r="H89" s="64" t="s">
        <v>2690</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2681</v>
      </c>
      <c r="C90" s="65" t="s">
        <v>31</v>
      </c>
      <c r="D90" s="116" t="s">
        <v>2732</v>
      </c>
      <c r="E90" s="140">
        <v>40561</v>
      </c>
      <c r="F90" s="140">
        <v>40908</v>
      </c>
      <c r="G90" s="155">
        <f t="shared" si="3"/>
        <v>11.566666666666666</v>
      </c>
      <c r="H90" s="64" t="s">
        <v>2690</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2681</v>
      </c>
      <c r="C91" s="119" t="s">
        <v>31</v>
      </c>
      <c r="D91" s="116" t="s">
        <v>2733</v>
      </c>
      <c r="E91" s="140">
        <v>40928</v>
      </c>
      <c r="F91" s="140">
        <v>41090</v>
      </c>
      <c r="G91" s="155">
        <f t="shared" si="3"/>
        <v>5.4</v>
      </c>
      <c r="H91" s="117" t="s">
        <v>2690</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2681</v>
      </c>
      <c r="C92" s="119" t="s">
        <v>31</v>
      </c>
      <c r="D92" s="116" t="s">
        <v>2734</v>
      </c>
      <c r="E92" s="140">
        <v>41256</v>
      </c>
      <c r="F92" s="140">
        <v>41851</v>
      </c>
      <c r="G92" s="155">
        <f t="shared" si="3"/>
        <v>19.833333333333332</v>
      </c>
      <c r="H92" s="117" t="s">
        <v>2692</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2681</v>
      </c>
      <c r="C93" s="119" t="s">
        <v>31</v>
      </c>
      <c r="D93" s="116" t="s">
        <v>2735</v>
      </c>
      <c r="E93" s="140">
        <v>41091</v>
      </c>
      <c r="F93" s="140">
        <v>41274</v>
      </c>
      <c r="G93" s="155">
        <f t="shared" si="3"/>
        <v>6.1</v>
      </c>
      <c r="H93" s="117" t="s">
        <v>2690</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2681</v>
      </c>
      <c r="C94" s="119" t="s">
        <v>31</v>
      </c>
      <c r="D94" s="116" t="s">
        <v>2736</v>
      </c>
      <c r="E94" s="140">
        <v>43313</v>
      </c>
      <c r="F94" s="140">
        <v>43449</v>
      </c>
      <c r="G94" s="155">
        <f t="shared" si="3"/>
        <v>4.5333333333333332</v>
      </c>
      <c r="H94" s="117" t="s">
        <v>2693</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2681</v>
      </c>
      <c r="C95" s="119" t="s">
        <v>31</v>
      </c>
      <c r="D95" s="116" t="s">
        <v>2737</v>
      </c>
      <c r="E95" s="140">
        <v>41663</v>
      </c>
      <c r="F95" s="140">
        <v>41973</v>
      </c>
      <c r="G95" s="155">
        <f t="shared" si="3"/>
        <v>10.333333333333334</v>
      </c>
      <c r="H95" s="117" t="s">
        <v>2694</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2681</v>
      </c>
      <c r="C96" s="119" t="s">
        <v>31</v>
      </c>
      <c r="D96" s="116" t="s">
        <v>2738</v>
      </c>
      <c r="E96" s="140">
        <v>42027</v>
      </c>
      <c r="F96" s="140">
        <v>42369</v>
      </c>
      <c r="G96" s="155">
        <f t="shared" si="3"/>
        <v>11.4</v>
      </c>
      <c r="H96" s="117" t="s">
        <v>2695</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2681</v>
      </c>
      <c r="C97" s="119" t="s">
        <v>31</v>
      </c>
      <c r="D97" s="116" t="s">
        <v>2739</v>
      </c>
      <c r="E97" s="140">
        <v>42034</v>
      </c>
      <c r="F97" s="140">
        <v>42369</v>
      </c>
      <c r="G97" s="155">
        <f t="shared" si="3"/>
        <v>11.166666666666666</v>
      </c>
      <c r="H97" s="117" t="s">
        <v>2696</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2681</v>
      </c>
      <c r="C98" s="119" t="s">
        <v>31</v>
      </c>
      <c r="D98" s="116" t="s">
        <v>2740</v>
      </c>
      <c r="E98" s="140">
        <v>42034</v>
      </c>
      <c r="F98" s="140">
        <v>42369</v>
      </c>
      <c r="G98" s="155">
        <f t="shared" si="3"/>
        <v>11.166666666666666</v>
      </c>
      <c r="H98" s="117" t="s">
        <v>2696</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2681</v>
      </c>
      <c r="C99" s="119" t="s">
        <v>31</v>
      </c>
      <c r="D99" s="116" t="s">
        <v>2741</v>
      </c>
      <c r="E99" s="140">
        <v>42399</v>
      </c>
      <c r="F99" s="140">
        <v>42735</v>
      </c>
      <c r="G99" s="155">
        <f t="shared" si="3"/>
        <v>11.2</v>
      </c>
      <c r="H99" s="117" t="s">
        <v>2697</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2681</v>
      </c>
      <c r="C100" s="119" t="s">
        <v>31</v>
      </c>
      <c r="D100" s="116" t="s">
        <v>2742</v>
      </c>
      <c r="E100" s="140">
        <v>42399</v>
      </c>
      <c r="F100" s="140">
        <v>42674</v>
      </c>
      <c r="G100" s="155">
        <f t="shared" si="3"/>
        <v>9.1666666666666661</v>
      </c>
      <c r="H100" s="117" t="s">
        <v>2697</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2681</v>
      </c>
      <c r="C101" s="119" t="s">
        <v>31</v>
      </c>
      <c r="D101" s="116" t="s">
        <v>2743</v>
      </c>
      <c r="E101" s="140">
        <v>42667</v>
      </c>
      <c r="F101" s="140">
        <v>43039</v>
      </c>
      <c r="G101" s="155">
        <f t="shared" si="3"/>
        <v>12.4</v>
      </c>
      <c r="H101" s="117" t="s">
        <v>2698</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2681</v>
      </c>
      <c r="C102" s="119" t="s">
        <v>31</v>
      </c>
      <c r="D102" s="116" t="s">
        <v>2744</v>
      </c>
      <c r="E102" s="140">
        <v>42667</v>
      </c>
      <c r="F102" s="140">
        <v>43312</v>
      </c>
      <c r="G102" s="155">
        <f t="shared" si="3"/>
        <v>21.5</v>
      </c>
      <c r="H102" s="117" t="s">
        <v>2694</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2681</v>
      </c>
      <c r="C103" s="119" t="s">
        <v>31</v>
      </c>
      <c r="D103" s="116" t="s">
        <v>2745</v>
      </c>
      <c r="E103" s="140">
        <v>42399</v>
      </c>
      <c r="F103" s="140">
        <v>42674</v>
      </c>
      <c r="G103" s="155">
        <f t="shared" si="3"/>
        <v>9.1666666666666661</v>
      </c>
      <c r="H103" s="117" t="s">
        <v>2699</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2681</v>
      </c>
      <c r="C104" s="119" t="s">
        <v>31</v>
      </c>
      <c r="D104" s="116" t="s">
        <v>2717</v>
      </c>
      <c r="E104" s="140">
        <v>43085</v>
      </c>
      <c r="F104" s="140">
        <v>43404</v>
      </c>
      <c r="G104" s="155">
        <f t="shared" si="3"/>
        <v>10.633333333333333</v>
      </c>
      <c r="H104" s="117" t="s">
        <v>2700</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2681</v>
      </c>
      <c r="C105" s="119" t="s">
        <v>31</v>
      </c>
      <c r="D105" s="116" t="s">
        <v>2718</v>
      </c>
      <c r="E105" s="140">
        <v>43486</v>
      </c>
      <c r="F105" s="140">
        <v>43805</v>
      </c>
      <c r="G105" s="155">
        <f t="shared" si="3"/>
        <v>10.633333333333333</v>
      </c>
      <c r="H105" s="117" t="s">
        <v>2700</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2681</v>
      </c>
      <c r="C106" s="65" t="s">
        <v>31</v>
      </c>
      <c r="D106" s="116" t="s">
        <v>2719</v>
      </c>
      <c r="E106" s="140">
        <v>43486</v>
      </c>
      <c r="F106" s="140">
        <v>43805</v>
      </c>
      <c r="G106" s="155">
        <f t="shared" si="3"/>
        <v>10.633333333333333</v>
      </c>
      <c r="H106" s="64" t="s">
        <v>2700</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2681</v>
      </c>
      <c r="C107" s="65" t="s">
        <v>31</v>
      </c>
      <c r="D107" s="116" t="s">
        <v>2720</v>
      </c>
      <c r="E107" s="140">
        <v>43449</v>
      </c>
      <c r="F107" s="140">
        <v>43922</v>
      </c>
      <c r="G107" s="155">
        <f t="shared" si="3"/>
        <v>15.766666666666667</v>
      </c>
      <c r="H107" s="64" t="s">
        <v>2694</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2701</v>
      </c>
      <c r="E114" s="140">
        <v>43882</v>
      </c>
      <c r="F114" s="140">
        <v>44196</v>
      </c>
      <c r="G114" s="155">
        <f>IF(AND(E114&lt;&gt;"",F114&lt;&gt;""),((F114-E114)/30),"")</f>
        <v>10.466666666666667</v>
      </c>
      <c r="H114" s="117" t="s">
        <v>2686</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2702</v>
      </c>
      <c r="E115" s="140">
        <v>43885</v>
      </c>
      <c r="F115" s="140">
        <v>44196</v>
      </c>
      <c r="G115" s="155">
        <f t="shared" ref="G115:G116" si="5">IF(AND(E115&lt;&gt;"",F115&lt;&gt;""),((F115-E115)/30),"")</f>
        <v>10.366666666666667</v>
      </c>
      <c r="H115" s="117" t="s">
        <v>2686</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2703</v>
      </c>
      <c r="E116" s="140">
        <v>43885</v>
      </c>
      <c r="F116" s="140">
        <v>44196</v>
      </c>
      <c r="G116" s="155">
        <f t="shared" si="5"/>
        <v>10.366666666666667</v>
      </c>
      <c r="H116" s="117" t="s">
        <v>2686</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2704</v>
      </c>
      <c r="E117" s="140">
        <v>43888</v>
      </c>
      <c r="F117" s="140">
        <v>44196</v>
      </c>
      <c r="G117" s="155">
        <f t="shared" ref="G117:G159" si="6">IF(AND(E117&lt;&gt;"",F117&lt;&gt;""),((F117-E117)/30),"")</f>
        <v>10.266666666666667</v>
      </c>
      <c r="H117" s="117" t="s">
        <v>2686</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2705</v>
      </c>
      <c r="E118" s="140">
        <v>43881</v>
      </c>
      <c r="F118" s="140">
        <v>44196</v>
      </c>
      <c r="G118" s="155">
        <f t="shared" si="6"/>
        <v>10.5</v>
      </c>
      <c r="H118" s="117" t="s">
        <v>2686</v>
      </c>
      <c r="I118" s="63" t="s">
        <v>887</v>
      </c>
      <c r="J118" s="63" t="s">
        <v>929</v>
      </c>
      <c r="K118" s="67">
        <v>926120018</v>
      </c>
      <c r="L118" s="99">
        <f>+IF(AND(K118&gt;0,O118="Ejecución"),(K118/877802)*Tabla28[[#This Row],[% participación]],IF(AND(K118&gt;0,O118&lt;&gt;"Ejecución"),"-",""))</f>
        <v>1055.0443243464927</v>
      </c>
      <c r="M118" s="65" t="s">
        <v>1148</v>
      </c>
      <c r="N118" s="168">
        <f t="shared" ref="N118:N160" si="7">+IF(M118="No",1,IF(M118="Si","Ingrese %",""))</f>
        <v>1</v>
      </c>
      <c r="O118" s="157" t="s">
        <v>1150</v>
      </c>
      <c r="P118" s="78"/>
    </row>
    <row r="119" spans="1:16" s="7" customFormat="1" ht="24.75" customHeight="1" outlineLevel="1" x14ac:dyDescent="0.25">
      <c r="A119" s="139">
        <v>6</v>
      </c>
      <c r="B119" s="156" t="s">
        <v>2665</v>
      </c>
      <c r="C119" s="158" t="s">
        <v>31</v>
      </c>
      <c r="D119" s="63" t="s">
        <v>2706</v>
      </c>
      <c r="E119" s="140">
        <v>43882</v>
      </c>
      <c r="F119" s="140">
        <v>44196</v>
      </c>
      <c r="G119" s="155">
        <f t="shared" si="6"/>
        <v>10.466666666666667</v>
      </c>
      <c r="H119" s="117" t="s">
        <v>2687</v>
      </c>
      <c r="I119" s="63" t="s">
        <v>887</v>
      </c>
      <c r="J119" s="63" t="s">
        <v>954</v>
      </c>
      <c r="K119" s="67">
        <v>660755445</v>
      </c>
      <c r="L119" s="99">
        <f>+IF(AND(K119&gt;0,O119="Ejecución"),(K119/877802)*Tabla28[[#This Row],[% participación]],IF(AND(K119&gt;0,O119&lt;&gt;"Ejecución"),"-",""))</f>
        <v>752.73859594760552</v>
      </c>
      <c r="M119" s="65" t="s">
        <v>1148</v>
      </c>
      <c r="N119" s="168">
        <f t="shared" si="7"/>
        <v>1</v>
      </c>
      <c r="O119" s="157" t="s">
        <v>1150</v>
      </c>
      <c r="P119" s="78"/>
    </row>
    <row r="120" spans="1:16" s="7" customFormat="1" ht="24.75" customHeight="1" outlineLevel="1" x14ac:dyDescent="0.25">
      <c r="A120" s="139">
        <v>7</v>
      </c>
      <c r="B120" s="156" t="s">
        <v>2665</v>
      </c>
      <c r="C120" s="158" t="s">
        <v>31</v>
      </c>
      <c r="D120" s="116" t="s">
        <v>2711</v>
      </c>
      <c r="E120" s="140">
        <v>44169</v>
      </c>
      <c r="F120" s="140">
        <v>44773</v>
      </c>
      <c r="G120" s="155">
        <f t="shared" si="6"/>
        <v>20.133333333333333</v>
      </c>
      <c r="H120" s="117" t="s">
        <v>2710</v>
      </c>
      <c r="I120" s="116" t="s">
        <v>887</v>
      </c>
      <c r="J120" s="63" t="s">
        <v>407</v>
      </c>
      <c r="K120" s="67">
        <v>2409162712</v>
      </c>
      <c r="L120" s="99">
        <f>+IF(AND(K120&gt;0,O120="Ejecución"),(K120/877802)*Tabla28[[#This Row],[% participación]],IF(AND(K120&gt;0,O120&lt;&gt;"Ejecución"),"-",""))</f>
        <v>2744.5400124401631</v>
      </c>
      <c r="M120" s="65" t="s">
        <v>1148</v>
      </c>
      <c r="N120" s="168">
        <f t="shared" si="7"/>
        <v>1</v>
      </c>
      <c r="O120" s="157" t="s">
        <v>1150</v>
      </c>
      <c r="P120" s="78"/>
    </row>
    <row r="121" spans="1:16" s="7" customFormat="1" ht="24.75" customHeight="1" outlineLevel="1" x14ac:dyDescent="0.25">
      <c r="A121" s="139">
        <v>8</v>
      </c>
      <c r="B121" s="156" t="s">
        <v>2665</v>
      </c>
      <c r="C121" s="158" t="s">
        <v>31</v>
      </c>
      <c r="D121" s="63" t="s">
        <v>2709</v>
      </c>
      <c r="E121" s="140">
        <v>44180</v>
      </c>
      <c r="F121" s="140">
        <v>44773</v>
      </c>
      <c r="G121" s="155">
        <f t="shared" si="6"/>
        <v>19.766666666666666</v>
      </c>
      <c r="H121" s="117" t="s">
        <v>2708</v>
      </c>
      <c r="I121" s="116" t="s">
        <v>163</v>
      </c>
      <c r="J121" s="63" t="s">
        <v>165</v>
      </c>
      <c r="K121" s="67">
        <v>4718931023</v>
      </c>
      <c r="L121" s="99">
        <f>+IF(AND(K121&gt;0,O121="Ejecución"),(K121/877802)*Tabla28[[#This Row],[% participación]],IF(AND(K121&gt;0,O121&lt;&gt;"Ejecución"),"-",""))</f>
        <v>5375.8490217611716</v>
      </c>
      <c r="M121" s="65" t="s">
        <v>1148</v>
      </c>
      <c r="N121" s="168">
        <f t="shared" si="7"/>
        <v>1</v>
      </c>
      <c r="O121" s="157" t="s">
        <v>1150</v>
      </c>
      <c r="P121" s="78"/>
    </row>
    <row r="122" spans="1:16" s="7" customFormat="1" ht="24.75" customHeight="1" outlineLevel="1" x14ac:dyDescent="0.25">
      <c r="A122" s="139">
        <v>9</v>
      </c>
      <c r="B122" s="156" t="s">
        <v>2665</v>
      </c>
      <c r="C122" s="158" t="s">
        <v>31</v>
      </c>
      <c r="D122" s="63" t="s">
        <v>2707</v>
      </c>
      <c r="E122" s="140">
        <v>43888</v>
      </c>
      <c r="F122" s="140">
        <v>44196</v>
      </c>
      <c r="G122" s="155">
        <f t="shared" si="6"/>
        <v>10.266666666666667</v>
      </c>
      <c r="H122" s="117" t="s">
        <v>2686</v>
      </c>
      <c r="I122" s="116" t="s">
        <v>1156</v>
      </c>
      <c r="J122" s="63" t="s">
        <v>188</v>
      </c>
      <c r="K122" s="67">
        <v>471756212</v>
      </c>
      <c r="L122" s="99">
        <f>+IF(AND(K122&gt;0,O122="Ejecución"),(K122/877802)*Tabla28[[#This Row],[% participación]],IF(AND(K122&gt;0,O122&lt;&gt;"Ejecución"),"-",""))</f>
        <v>537.42895550477215</v>
      </c>
      <c r="M122" s="65" t="s">
        <v>1148</v>
      </c>
      <c r="N122" s="168">
        <f t="shared" si="7"/>
        <v>1</v>
      </c>
      <c r="O122" s="157" t="s">
        <v>1150</v>
      </c>
      <c r="P122" s="78"/>
    </row>
    <row r="123" spans="1:16" s="7" customFormat="1" ht="24.75" customHeight="1" outlineLevel="1" x14ac:dyDescent="0.25">
      <c r="A123" s="139">
        <v>10</v>
      </c>
      <c r="B123" s="156" t="s">
        <v>2665</v>
      </c>
      <c r="C123" s="158" t="s">
        <v>31</v>
      </c>
      <c r="D123" s="63"/>
      <c r="E123" s="140"/>
      <c r="F123" s="140"/>
      <c r="G123" s="155" t="str">
        <f t="shared" si="6"/>
        <v/>
      </c>
      <c r="H123" s="117"/>
      <c r="I123" s="63"/>
      <c r="J123" s="63"/>
      <c r="K123" s="67"/>
      <c r="L123" s="99" t="str">
        <f>+IF(AND(K123&gt;0,O123="Ejecución"),(K123/877802)*Tabla28[[#This Row],[% participación]],IF(AND(K123&gt;0,O123&lt;&gt;"Ejecución"),"-",""))</f>
        <v/>
      </c>
      <c r="M123" s="65"/>
      <c r="N123" s="168" t="str">
        <f t="shared" si="7"/>
        <v/>
      </c>
      <c r="O123" s="157" t="s">
        <v>1150</v>
      </c>
      <c r="P123" s="78"/>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7"/>
      <c r="L124" s="99" t="str">
        <f>+IF(AND(K124&gt;0,O124="Ejecución"),(K124/877802)*Tabla28[[#This Row],[% participación]],IF(AND(K124&gt;0,O124&lt;&gt;"Ejecución"),"-",""))</f>
        <v/>
      </c>
      <c r="M124" s="65"/>
      <c r="N124" s="168" t="str">
        <f t="shared" si="7"/>
        <v/>
      </c>
      <c r="O124" s="157" t="s">
        <v>1150</v>
      </c>
      <c r="P124" s="78"/>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7"/>
      <c r="L125" s="99" t="str">
        <f>+IF(AND(K125&gt;0,O125="Ejecución"),(K125/877802)*Tabla28[[#This Row],[% participación]],IF(AND(K125&gt;0,O125&lt;&gt;"Ejecución"),"-",""))</f>
        <v/>
      </c>
      <c r="M125" s="65"/>
      <c r="N125" s="168" t="str">
        <f t="shared" si="7"/>
        <v/>
      </c>
      <c r="O125" s="157" t="s">
        <v>1150</v>
      </c>
      <c r="P125" s="78"/>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7"/>
      <c r="L126" s="99" t="str">
        <f>+IF(AND(K126&gt;0,O126="Ejecución"),(K126/877802)*Tabla28[[#This Row],[% participación]],IF(AND(K126&gt;0,O126&lt;&gt;"Ejecución"),"-",""))</f>
        <v/>
      </c>
      <c r="M126" s="65"/>
      <c r="N126" s="168" t="str">
        <f t="shared" si="7"/>
        <v/>
      </c>
      <c r="O126" s="157" t="s">
        <v>1150</v>
      </c>
      <c r="P126" s="78"/>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7"/>
      <c r="L127" s="99" t="str">
        <f>+IF(AND(K127&gt;0,O127="Ejecución"),(K127/877802)*Tabla28[[#This Row],[% participación]],IF(AND(K127&gt;0,O127&lt;&gt;"Ejecución"),"-",""))</f>
        <v/>
      </c>
      <c r="M127" s="65"/>
      <c r="N127" s="168" t="str">
        <f t="shared" si="7"/>
        <v/>
      </c>
      <c r="O127" s="157" t="s">
        <v>1150</v>
      </c>
      <c r="P127" s="78"/>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7"/>
      <c r="L128" s="99" t="str">
        <f>+IF(AND(K128&gt;0,O128="Ejecución"),(K128/877802)*Tabla28[[#This Row],[% participación]],IF(AND(K128&gt;0,O128&lt;&gt;"Ejecución"),"-",""))</f>
        <v/>
      </c>
      <c r="M128" s="65"/>
      <c r="N128" s="168" t="str">
        <f t="shared" si="7"/>
        <v/>
      </c>
      <c r="O128" s="157" t="s">
        <v>1150</v>
      </c>
      <c r="P128" s="78"/>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7"/>
      <c r="L129" s="99" t="str">
        <f>+IF(AND(K129&gt;0,O129="Ejecución"),(K129/877802)*Tabla28[[#This Row],[% participación]],IF(AND(K129&gt;0,O129&lt;&gt;"Ejecución"),"-",""))</f>
        <v/>
      </c>
      <c r="M129" s="65"/>
      <c r="N129" s="168" t="str">
        <f t="shared" si="7"/>
        <v/>
      </c>
      <c r="O129" s="157" t="s">
        <v>1150</v>
      </c>
      <c r="P129" s="78"/>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7"/>
      <c r="L130" s="99" t="str">
        <f>+IF(AND(K130&gt;0,O130="Ejecución"),(K130/877802)*Tabla28[[#This Row],[% participación]],IF(AND(K130&gt;0,O130&lt;&gt;"Ejecución"),"-",""))</f>
        <v/>
      </c>
      <c r="M130" s="65"/>
      <c r="N130" s="168" t="str">
        <f t="shared" si="7"/>
        <v/>
      </c>
      <c r="O130" s="157" t="s">
        <v>1150</v>
      </c>
      <c r="P130" s="78"/>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7"/>
      <c r="L131" s="99" t="str">
        <f>+IF(AND(K131&gt;0,O131="Ejecución"),(K131/877802)*Tabla28[[#This Row],[% participación]],IF(AND(K131&gt;0,O131&lt;&gt;"Ejecución"),"-",""))</f>
        <v/>
      </c>
      <c r="M131" s="65"/>
      <c r="N131" s="168" t="str">
        <f t="shared" si="7"/>
        <v/>
      </c>
      <c r="O131" s="157" t="s">
        <v>1150</v>
      </c>
      <c r="P131" s="78"/>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7"/>
      <c r="L132" s="99" t="str">
        <f>+IF(AND(K132&gt;0,O132="Ejecución"),(K132/877802)*Tabla28[[#This Row],[% participación]],IF(AND(K132&gt;0,O132&lt;&gt;"Ejecución"),"-",""))</f>
        <v/>
      </c>
      <c r="M132" s="65"/>
      <c r="N132" s="168" t="str">
        <f t="shared" si="7"/>
        <v/>
      </c>
      <c r="O132" s="157" t="s">
        <v>1150</v>
      </c>
      <c r="P132" s="78"/>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7"/>
      <c r="L133" s="99" t="str">
        <f>+IF(AND(K133&gt;0,O133="Ejecución"),(K133/877802)*Tabla28[[#This Row],[% participación]],IF(AND(K133&gt;0,O133&lt;&gt;"Ejecución"),"-",""))</f>
        <v/>
      </c>
      <c r="M133" s="65"/>
      <c r="N133" s="168" t="str">
        <f t="shared" si="7"/>
        <v/>
      </c>
      <c r="O133" s="157" t="s">
        <v>1150</v>
      </c>
      <c r="P133" s="78"/>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7"/>
      <c r="L134" s="99" t="str">
        <f>+IF(AND(K134&gt;0,O134="Ejecución"),(K134/877802)*Tabla28[[#This Row],[% participación]],IF(AND(K134&gt;0,O134&lt;&gt;"Ejecución"),"-",""))</f>
        <v/>
      </c>
      <c r="M134" s="65"/>
      <c r="N134" s="168" t="str">
        <f t="shared" si="7"/>
        <v/>
      </c>
      <c r="O134" s="157" t="s">
        <v>1150</v>
      </c>
      <c r="P134" s="78"/>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7"/>
      <c r="L135" s="99" t="str">
        <f>+IF(AND(K135&gt;0,O135="Ejecución"),(K135/877802)*Tabla28[[#This Row],[% participación]],IF(AND(K135&gt;0,O135&lt;&gt;"Ejecución"),"-",""))</f>
        <v/>
      </c>
      <c r="M135" s="65"/>
      <c r="N135" s="168" t="str">
        <f t="shared" si="7"/>
        <v/>
      </c>
      <c r="O135" s="157" t="s">
        <v>1150</v>
      </c>
      <c r="P135" s="78"/>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7"/>
      <c r="L136" s="99" t="str">
        <f>+IF(AND(K136&gt;0,O136="Ejecución"),(K136/877802)*Tabla28[[#This Row],[% participación]],IF(AND(K136&gt;0,O136&lt;&gt;"Ejecución"),"-",""))</f>
        <v/>
      </c>
      <c r="M136" s="65"/>
      <c r="N136" s="168" t="str">
        <f t="shared" si="7"/>
        <v/>
      </c>
      <c r="O136" s="157" t="s">
        <v>1150</v>
      </c>
      <c r="P136" s="78"/>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7"/>
      <c r="L137" s="99" t="str">
        <f>+IF(AND(K137&gt;0,O137="Ejecución"),(K137/877802)*Tabla28[[#This Row],[% participación]],IF(AND(K137&gt;0,O137&lt;&gt;"Ejecución"),"-",""))</f>
        <v/>
      </c>
      <c r="M137" s="65"/>
      <c r="N137" s="168" t="str">
        <f t="shared" si="7"/>
        <v/>
      </c>
      <c r="O137" s="157" t="s">
        <v>1150</v>
      </c>
      <c r="P137" s="78"/>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7"/>
      <c r="L138" s="99" t="str">
        <f>+IF(AND(K138&gt;0,O138="Ejecución"),(K138/877802)*Tabla28[[#This Row],[% participación]],IF(AND(K138&gt;0,O138&lt;&gt;"Ejecución"),"-",""))</f>
        <v/>
      </c>
      <c r="M138" s="65"/>
      <c r="N138" s="168" t="str">
        <f t="shared" si="7"/>
        <v/>
      </c>
      <c r="O138" s="157" t="s">
        <v>1150</v>
      </c>
      <c r="P138" s="78"/>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7"/>
      <c r="L139" s="99" t="str">
        <f>+IF(AND(K139&gt;0,O139="Ejecución"),(K139/877802)*Tabla28[[#This Row],[% participación]],IF(AND(K139&gt;0,O139&lt;&gt;"Ejecución"),"-",""))</f>
        <v/>
      </c>
      <c r="M139" s="65"/>
      <c r="N139" s="168" t="str">
        <f t="shared" si="7"/>
        <v/>
      </c>
      <c r="O139" s="157" t="s">
        <v>1150</v>
      </c>
      <c r="P139" s="78"/>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7"/>
      <c r="L140" s="99" t="str">
        <f>+IF(AND(K140&gt;0,O140="Ejecución"),(K140/877802)*Tabla28[[#This Row],[% participación]],IF(AND(K140&gt;0,O140&lt;&gt;"Ejecución"),"-",""))</f>
        <v/>
      </c>
      <c r="M140" s="65"/>
      <c r="N140" s="168" t="str">
        <f t="shared" si="7"/>
        <v/>
      </c>
      <c r="O140" s="157" t="s">
        <v>1150</v>
      </c>
      <c r="P140" s="78"/>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7"/>
      <c r="L141" s="99" t="str">
        <f>+IF(AND(K141&gt;0,O141="Ejecución"),(K141/877802)*Tabla28[[#This Row],[% participación]],IF(AND(K141&gt;0,O141&lt;&gt;"Ejecución"),"-",""))</f>
        <v/>
      </c>
      <c r="M141" s="65"/>
      <c r="N141" s="168" t="str">
        <f t="shared" si="7"/>
        <v/>
      </c>
      <c r="O141" s="157" t="s">
        <v>1150</v>
      </c>
      <c r="P141" s="78"/>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7"/>
      <c r="L142" s="99" t="str">
        <f>+IF(AND(K142&gt;0,O142="Ejecución"),(K142/877802)*Tabla28[[#This Row],[% participación]],IF(AND(K142&gt;0,O142&lt;&gt;"Ejecución"),"-",""))</f>
        <v/>
      </c>
      <c r="M142" s="65"/>
      <c r="N142" s="168" t="str">
        <f t="shared" si="7"/>
        <v/>
      </c>
      <c r="O142" s="157" t="s">
        <v>1150</v>
      </c>
      <c r="P142" s="78"/>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7"/>
      <c r="L143" s="99" t="str">
        <f>+IF(AND(K143&gt;0,O143="Ejecución"),(K143/877802)*Tabla28[[#This Row],[% participación]],IF(AND(K143&gt;0,O143&lt;&gt;"Ejecución"),"-",""))</f>
        <v/>
      </c>
      <c r="M143" s="65"/>
      <c r="N143" s="168" t="str">
        <f t="shared" si="7"/>
        <v/>
      </c>
      <c r="O143" s="157" t="s">
        <v>1150</v>
      </c>
      <c r="P143" s="78"/>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7"/>
      <c r="L144" s="99" t="str">
        <f>+IF(AND(K144&gt;0,O144="Ejecución"),(K144/877802)*Tabla28[[#This Row],[% participación]],IF(AND(K144&gt;0,O144&lt;&gt;"Ejecución"),"-",""))</f>
        <v/>
      </c>
      <c r="M144" s="65"/>
      <c r="N144" s="168" t="str">
        <f t="shared" si="7"/>
        <v/>
      </c>
      <c r="O144" s="157" t="s">
        <v>1150</v>
      </c>
      <c r="P144" s="78"/>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7"/>
      <c r="L145" s="99" t="str">
        <f>+IF(AND(K145&gt;0,O145="Ejecución"),(K145/877802)*Tabla28[[#This Row],[% participación]],IF(AND(K145&gt;0,O145&lt;&gt;"Ejecución"),"-",""))</f>
        <v/>
      </c>
      <c r="M145" s="65"/>
      <c r="N145" s="168" t="str">
        <f t="shared" si="7"/>
        <v/>
      </c>
      <c r="O145" s="157" t="s">
        <v>1150</v>
      </c>
      <c r="P145" s="78"/>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7"/>
      <c r="L146" s="99" t="str">
        <f>+IF(AND(K146&gt;0,O146="Ejecución"),(K146/877802)*Tabla28[[#This Row],[% participación]],IF(AND(K146&gt;0,O146&lt;&gt;"Ejecución"),"-",""))</f>
        <v/>
      </c>
      <c r="M146" s="65"/>
      <c r="N146" s="168" t="str">
        <f t="shared" si="7"/>
        <v/>
      </c>
      <c r="O146" s="157" t="s">
        <v>1150</v>
      </c>
      <c r="P146" s="78"/>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7"/>
      <c r="L147" s="99" t="str">
        <f>+IF(AND(K147&gt;0,O147="Ejecución"),(K147/877802)*Tabla28[[#This Row],[% participación]],IF(AND(K147&gt;0,O147&lt;&gt;"Ejecución"),"-",""))</f>
        <v/>
      </c>
      <c r="M147" s="65"/>
      <c r="N147" s="168" t="str">
        <f t="shared" si="7"/>
        <v/>
      </c>
      <c r="O147" s="157" t="s">
        <v>1150</v>
      </c>
      <c r="P147" s="78"/>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7"/>
      <c r="L148" s="99" t="str">
        <f>+IF(AND(K148&gt;0,O148="Ejecución"),(K148/877802)*Tabla28[[#This Row],[% participación]],IF(AND(K148&gt;0,O148&lt;&gt;"Ejecución"),"-",""))</f>
        <v/>
      </c>
      <c r="M148" s="65"/>
      <c r="N148" s="168" t="str">
        <f t="shared" si="7"/>
        <v/>
      </c>
      <c r="O148" s="157" t="s">
        <v>1150</v>
      </c>
      <c r="P148" s="78"/>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7"/>
      <c r="L149" s="99" t="str">
        <f>+IF(AND(K149&gt;0,O149="Ejecución"),(K149/877802)*Tabla28[[#This Row],[% participación]],IF(AND(K149&gt;0,O149&lt;&gt;"Ejecución"),"-",""))</f>
        <v/>
      </c>
      <c r="M149" s="65"/>
      <c r="N149" s="168" t="str">
        <f t="shared" si="7"/>
        <v/>
      </c>
      <c r="O149" s="157" t="s">
        <v>1150</v>
      </c>
      <c r="P149" s="78"/>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7"/>
      <c r="L150" s="99" t="str">
        <f>+IF(AND(K150&gt;0,O150="Ejecución"),(K150/877802)*Tabla28[[#This Row],[% participación]],IF(AND(K150&gt;0,O150&lt;&gt;"Ejecución"),"-",""))</f>
        <v/>
      </c>
      <c r="M150" s="65"/>
      <c r="N150" s="168" t="str">
        <f t="shared" si="7"/>
        <v/>
      </c>
      <c r="O150" s="157" t="s">
        <v>1150</v>
      </c>
      <c r="P150" s="78"/>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7"/>
      <c r="L151" s="99" t="str">
        <f>+IF(AND(K151&gt;0,O151="Ejecución"),(K151/877802)*Tabla28[[#This Row],[% participación]],IF(AND(K151&gt;0,O151&lt;&gt;"Ejecución"),"-",""))</f>
        <v/>
      </c>
      <c r="M151" s="65"/>
      <c r="N151" s="168" t="str">
        <f t="shared" si="7"/>
        <v/>
      </c>
      <c r="O151" s="157" t="s">
        <v>1150</v>
      </c>
      <c r="P151" s="78"/>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7"/>
      <c r="L152" s="99" t="str">
        <f>+IF(AND(K152&gt;0,O152="Ejecución"),(K152/877802)*Tabla28[[#This Row],[% participación]],IF(AND(K152&gt;0,O152&lt;&gt;"Ejecución"),"-",""))</f>
        <v/>
      </c>
      <c r="M152" s="65"/>
      <c r="N152" s="168" t="str">
        <f t="shared" si="7"/>
        <v/>
      </c>
      <c r="O152" s="157" t="s">
        <v>1150</v>
      </c>
      <c r="P152" s="78"/>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7"/>
      <c r="L153" s="99" t="str">
        <f>+IF(AND(K153&gt;0,O153="Ejecución"),(K153/877802)*Tabla28[[#This Row],[% participación]],IF(AND(K153&gt;0,O153&lt;&gt;"Ejecución"),"-",""))</f>
        <v/>
      </c>
      <c r="M153" s="65"/>
      <c r="N153" s="168" t="str">
        <f t="shared" si="7"/>
        <v/>
      </c>
      <c r="O153" s="157" t="s">
        <v>1150</v>
      </c>
      <c r="P153" s="78"/>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7"/>
      <c r="L154" s="99" t="str">
        <f>+IF(AND(K154&gt;0,O154="Ejecución"),(K154/877802)*Tabla28[[#This Row],[% participación]],IF(AND(K154&gt;0,O154&lt;&gt;"Ejecución"),"-",""))</f>
        <v/>
      </c>
      <c r="M154" s="65"/>
      <c r="N154" s="168" t="str">
        <f t="shared" si="7"/>
        <v/>
      </c>
      <c r="O154" s="157" t="s">
        <v>1150</v>
      </c>
      <c r="P154" s="78"/>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7"/>
      <c r="L155" s="99" t="str">
        <f>+IF(AND(K155&gt;0,O155="Ejecución"),(K155/877802)*Tabla28[[#This Row],[% participación]],IF(AND(K155&gt;0,O155&lt;&gt;"Ejecución"),"-",""))</f>
        <v/>
      </c>
      <c r="M155" s="65"/>
      <c r="N155" s="168" t="str">
        <f t="shared" si="7"/>
        <v/>
      </c>
      <c r="O155" s="157" t="s">
        <v>1150</v>
      </c>
      <c r="P155" s="78"/>
    </row>
    <row r="156" spans="1:16" s="7" customFormat="1" ht="24" customHeight="1" outlineLevel="1" x14ac:dyDescent="0.25">
      <c r="A156" s="139">
        <v>43</v>
      </c>
      <c r="B156" s="156" t="s">
        <v>2665</v>
      </c>
      <c r="C156" s="158" t="s">
        <v>31</v>
      </c>
      <c r="D156" s="63"/>
      <c r="E156" s="140"/>
      <c r="F156" s="140"/>
      <c r="G156" s="155" t="str">
        <f t="shared" si="6"/>
        <v/>
      </c>
      <c r="H156" s="64"/>
      <c r="I156" s="63"/>
      <c r="J156" s="63"/>
      <c r="K156" s="67"/>
      <c r="L156" s="99" t="str">
        <f>+IF(AND(K156&gt;0,O156="Ejecución"),(K156/877802)*Tabla28[[#This Row],[% participación]],IF(AND(K156&gt;0,O156&lt;&gt;"Ejecución"),"-",""))</f>
        <v/>
      </c>
      <c r="M156" s="65"/>
      <c r="N156" s="168" t="str">
        <f t="shared" si="7"/>
        <v/>
      </c>
      <c r="O156" s="157" t="s">
        <v>1150</v>
      </c>
      <c r="P156" s="78"/>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7"/>
      <c r="L157" s="99" t="str">
        <f>+IF(AND(K157&gt;0,O157="Ejecución"),(K157/877802)*Tabla28[[#This Row],[% participación]],IF(AND(K157&gt;0,O157&lt;&gt;"Ejecución"),"-",""))</f>
        <v/>
      </c>
      <c r="M157" s="65"/>
      <c r="N157" s="168" t="str">
        <f t="shared" si="7"/>
        <v/>
      </c>
      <c r="O157" s="157" t="s">
        <v>1150</v>
      </c>
      <c r="P157" s="78"/>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7"/>
      <c r="L158" s="99" t="str">
        <f>+IF(AND(K158&gt;0,O158="Ejecución"),(K158/877802)*Tabla28[[#This Row],[% participación]],IF(AND(K158&gt;0,O158&lt;&gt;"Ejecución"),"-",""))</f>
        <v/>
      </c>
      <c r="M158" s="65"/>
      <c r="N158" s="168" t="str">
        <f t="shared" si="7"/>
        <v/>
      </c>
      <c r="O158" s="157" t="s">
        <v>1150</v>
      </c>
      <c r="P158" s="78"/>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7"/>
      <c r="L159" s="99" t="str">
        <f>+IF(AND(K159&gt;0,O159="Ejecución"),(K159/877802)*Tabla28[[#This Row],[% participación]],IF(AND(K159&gt;0,O159&lt;&gt;"Ejecución"),"-",""))</f>
        <v/>
      </c>
      <c r="M159" s="65"/>
      <c r="N159" s="168" t="str">
        <f t="shared" si="7"/>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7"/>
      <c r="L160" s="99" t="str">
        <f>+IF(AND(K160&gt;0,O160="Ejecución"),(K160/877802)*Tabla28[[#This Row],[% participación]],IF(AND(K160&gt;0,O160&lt;&gt;"Ejecución"),"-",""))</f>
        <v/>
      </c>
      <c r="M160" s="65"/>
      <c r="N160" s="168" t="str">
        <f t="shared" si="7"/>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28010752.780000001</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2713</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2746</v>
      </c>
      <c r="J211" s="27" t="s">
        <v>2622</v>
      </c>
      <c r="K211" s="143" t="s">
        <v>2747</v>
      </c>
      <c r="L211" s="21"/>
      <c r="M211" s="21"/>
      <c r="N211" s="21"/>
      <c r="O211" s="8"/>
    </row>
    <row r="212" spans="1:15" x14ac:dyDescent="0.25">
      <c r="A212" s="9"/>
      <c r="B212" s="27" t="s">
        <v>2619</v>
      </c>
      <c r="C212" s="142" t="s">
        <v>2713</v>
      </c>
      <c r="D212" s="21"/>
      <c r="G212" s="27" t="s">
        <v>2621</v>
      </c>
      <c r="H212" s="143" t="s">
        <v>2714</v>
      </c>
      <c r="J212" s="27" t="s">
        <v>2623</v>
      </c>
      <c r="K212" s="142"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2020-12-24T03:09:26Z</cp:lastPrinted>
  <dcterms:created xsi:type="dcterms:W3CDTF">2020-10-14T21:57:42Z</dcterms:created>
  <dcterms:modified xsi:type="dcterms:W3CDTF">2020-12-27T00:50:14Z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