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<sst xmlns="http://schemas.openxmlformats.org/spreadsheetml/2006/main" count="3100" uniqueCount="2706">
  <si>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</si>
  <si>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</si>
  <si>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</si>
  <si>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</si>
  <si>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</si>
  <si>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</si>
  <si>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</si>
  <si>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</si>
  <si>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</si>
  <si>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</si>
  <si>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</si>
  <si>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</si>
  <si>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</si>
  <si>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</si>
  <si>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</si>
  <si>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</si>
  <si>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</si>
  <si>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</si>
  <si>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</si>
  <si>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</si>
  <si>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</si>
  <si>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</si>
  <si>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</si>
  <si>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</si>
  <si>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</si>
  <si>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</si>
  <si>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</si>
  <si>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</si>
  <si>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</si>
  <si>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</si>
  <si>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</si>
  <si>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</si>
  <si>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</si>
  <si>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</si>
  <si>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</si>
  <si>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</si>
  <si>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</si>
  <si>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</si>
  <si>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</si>
  <si>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</si>
  <si>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</si>
  <si>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</si>
  <si>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</si>
  <si>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</si>
  <si>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</si>
  <si>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</si>
  <si>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</si>
  <si>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</si>
  <si>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</si>
  <si>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</si>
  <si>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</si>
  <si>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</si>
  <si>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</si>
  <si>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</si>
  <si>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</si>
  <si>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</si>
  <si>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</si>
  <si>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</si>
  <si>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</si>
  <si>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</si>
  <si>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</si>
  <si>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</si>
  <si>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</si>
  <si>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</si>
  <si>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</si>
  <si>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</si>
  <si>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</si>
  <si>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</si>
  <si>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</si>
  <si>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</si>
  <si>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</si>
  <si>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</si>
  <si>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</si>
  <si>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</si>
  <si>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</si>
  <si>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</si>
  <si>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</si>
  <si>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</si>
  <si>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</si>
  <si>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</si>
  <si>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</si>
  <si>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</si>
  <si>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</si>
  <si>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</si>
  <si>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</si>
  <si>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</si>
  <si>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</si>
  <si>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</si>
  <si>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</si>
  <si>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</si>
  <si>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</si>
  <si>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</si>
  <si>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</si>
  <si>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</si>
  <si>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</si>
  <si>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</si>
  <si>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</si>
  <si>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</si>
  <si>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</si>
  <si>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</si>
  <si>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</si>
  <si>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</si>
  <si>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</si>
  <si>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</si>
  <si>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</si>
  <si>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</si>
  <si>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</si>
  <si>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</si>
  <si>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</si>
  <si>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</si>
  <si>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</si>
  <si>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</si>
  <si>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</si>
  <si>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</si>
  <si>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</si>
  <si>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</si>
  <si>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</si>
  <si>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</si>
  <si>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</si>
  <si>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</si>
  <si>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</si>
  <si>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</si>
  <si>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</si>
  <si>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</si>
  <si>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</si>
  <si>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</si>
  <si>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</si>
  <si>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</si>
  <si>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</si>
  <si>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</si>
  <si>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</si>
  <si>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</si>
  <si>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</si>
  <si>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</si>
  <si>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</si>
  <si>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</si>
  <si>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</si>
  <si>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</si>
  <si>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</si>
  <si>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</si>
  <si>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</si>
  <si>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</si>
  <si>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</si>
  <si>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</si>
  <si>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</si>
  <si>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</si>
  <si>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</si>
  <si>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</si>
  <si>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</si>
  <si>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</si>
  <si>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</si>
  <si>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</si>
  <si>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</si>
  <si>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</si>
  <si>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</si>
  <si>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</si>
  <si>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</si>
  <si>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</si>
  <si>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</si>
  <si>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</si>
  <si>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</si>
  <si>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</si>
  <si>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</si>
  <si>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</si>
  <si>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</si>
  <si>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</si>
  <si>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</si>
  <si>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</si>
  <si>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</si>
  <si>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</si>
  <si>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</si>
  <si>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</si>
  <si>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</si>
  <si>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</si>
  <si>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</si>
  <si>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</si>
  <si>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</si>
  <si>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</si>
  <si>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</si>
  <si>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</si>
  <si>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</si>
  <si>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</si>
  <si>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</si>
  <si>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</si>
  <si>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</si>
  <si>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</si>
  <si>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</si>
  <si>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</si>
  <si>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</si>
  <si>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</si>
  <si>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</si>
  <si>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</si>
  <si>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</si>
  <si>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</si>
  <si>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</si>
  <si>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</si>
  <si>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</si>
  <si>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</si>
  <si>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</si>
  <si>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</si>
  <si>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</si>
  <si>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</si>
  <si>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</si>
  <si>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</si>
  <si>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</si>
  <si>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</si>
  <si>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</si>
  <si>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</si>
  <si>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</si>
  <si>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</si>
  <si>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</si>
  <si>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</si>
  <si>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</si>
  <si>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</si>
  <si>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</si>
  <si>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</si>
  <si>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</si>
  <si>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</si>
  <si>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</si>
  <si>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</si>
  <si>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</si>
  <si>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</si>
  <si>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</si>
  <si>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</si>
  <si>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</si>
  <si>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</si>
  <si>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</si>
  <si>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</si>
  <si>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</si>
  <si>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</si>
  <si>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</si>
  <si>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</si>
  <si>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</si>
  <si>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</si>
  <si>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</si>
  <si>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</si>
  <si>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</si>
  <si>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</si>
  <si>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</si>
  <si>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</si>
  <si>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</si>
  <si>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</si>
  <si>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</si>
  <si>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</si>
  <si>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</si>
  <si>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</si>
  <si>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</si>
  <si>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</si>
  <si>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</si>
  <si>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</si>
  <si>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</si>
  <si>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</si>
  <si>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</si>
  <si>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</si>
  <si>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</si>
  <si>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</si>
  <si>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</si>
  <si>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</si>
  <si>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</si>
  <si>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</si>
  <si>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</si>
  <si>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</si>
  <si>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</si>
  <si>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</si>
  <si>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</si>
  <si>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</si>
  <si>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</si>
  <si>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</si>
  <si>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</si>
  <si>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</si>
  <si>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</si>
  <si>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</si>
  <si>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</si>
  <si>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</si>
  <si>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</si>
  <si>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</si>
  <si>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</si>
  <si>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</si>
  <si>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</si>
  <si>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</si>
  <si>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</si>
  <si>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</si>
  <si>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</si>
  <si>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</si>
  <si>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</si>
  <si>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</si>
  <si>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</si>
  <si>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</si>
  <si>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</si>
  <si>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</si>
  <si>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</si>
  <si>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</si>
  <si>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</si>
  <si>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</si>
  <si>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</si>
  <si>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</si>
  <si>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</si>
  <si>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</si>
  <si>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</si>
  <si>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</si>
  <si>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</si>
  <si>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</si>
  <si>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</si>
  <si>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</si>
  <si>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</si>
  <si>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</si>
  <si>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</si>
  <si>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</si>
  <si>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</si>
  <si>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</si>
  <si>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</si>
  <si>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</si>
  <si>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</si>
  <si>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</si>
  <si>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</si>
  <si>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</si>
  <si>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</si>
  <si>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</si>
  <si>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</si>
  <si>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</si>
  <si>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</si>
  <si>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</si>
  <si>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</si>
  <si>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</si>
  <si>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</si>
  <si>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</si>
  <si>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</si>
  <si>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</si>
  <si>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</si>
  <si>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</si>
  <si>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</si>
  <si>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</si>
  <si>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</si>
  <si>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</si>
  <si>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</si>
  <si>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</si>
  <si>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</si>
  <si>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</si>
  <si>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</si>
  <si>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</si>
  <si>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</si>
  <si>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</si>
  <si>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</si>
  <si>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</si>
  <si>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</si>
  <si>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</si>
  <si>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</si>
  <si>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</si>
  <si>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</si>
  <si>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</si>
  <si>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</si>
  <si>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</si>
  <si>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</si>
  <si>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</si>
  <si>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</si>
  <si>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</si>
  <si>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</si>
  <si>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</si>
  <si>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</si>
  <si>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</si>
  <si>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</si>
  <si>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</si>
  <si>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</si>
  <si>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</si>
  <si>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</si>
  <si>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</si>
  <si>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</si>
  <si>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</si>
  <si>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</si>
  <si>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</si>
  <si>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</si>
  <si>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</si>
  <si>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</si>
  <si>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</si>
  <si>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</si>
  <si>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</si>
  <si>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</si>
  <si>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</si>
  <si>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</si>
  <si>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</si>
  <si>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</si>
  <si>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</si>
  <si>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</si>
  <si>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</si>
  <si>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</si>
  <si>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</si>
  <si>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</si>
  <si>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</si>
  <si>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</si>
  <si>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</si>
  <si>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</si>
  <si>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</si>
  <si>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</si>
  <si>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</si>
  <si>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</si>
  <si>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</si>
  <si>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</si>
  <si>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</si>
  <si>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</si>
  <si>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</si>
  <si>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</si>
  <si>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</si>
  <si>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</si>
  <si>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</si>
  <si>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</si>
  <si>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</si>
  <si>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</si>
  <si>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</si>
  <si>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</si>
  <si>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</si>
  <si>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</si>
  <si>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</si>
  <si>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</si>
  <si>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</si>
  <si>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</si>
  <si>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</si>
  <si>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</si>
  <si>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</si>
  <si>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</si>
  <si>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</si>
  <si>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</si>
  <si>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</si>
  <si>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</si>
  <si>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</si>
  <si>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</si>
  <si>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</si>
  <si>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</si>
  <si>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</si>
  <si>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</si>
  <si>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</si>
  <si>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</si>
  <si>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</si>
  <si>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</si>
  <si>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</si>
  <si>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</si>
  <si>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</si>
  <si>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</si>
  <si>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</si>
  <si>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</si>
  <si>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</si>
  <si>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</si>
  <si>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</si>
  <si>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</si>
  <si>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</si>
  <si>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</si>
  <si>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</si>
  <si>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</si>
  <si>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</si>
  <si>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</si>
  <si>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</si>
  <si>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</si>
  <si>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</si>
  <si>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</si>
  <si>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</si>
  <si>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</si>
  <si>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</si>
  <si>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</si>
  <si>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</si>
  <si>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</si>
  <si>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</si>
  <si>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</si>
  <si>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</si>
  <si>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</si>
  <si>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</si>
  <si>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</si>
  <si>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</si>
  <si>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</si>
  <si>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</si>
  <si>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</si>
  <si>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</si>
  <si>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</si>
  <si>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</si>
  <si>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</si>
  <si>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</si>
  <si>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</si>
  <si>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</si>
  <si>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</si>
  <si>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</si>
  <si>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</si>
  <si>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</si>
  <si>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</si>
  <si>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</si>
  <si>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</si>
  <si>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</si>
  <si>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</si>
  <si>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</si>
  <si>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</si>
  <si>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</si>
  <si>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</si>
  <si>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</si>
  <si>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</si>
  <si>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</si>
  <si>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</si>
  <si>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</si>
  <si>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</si>
  <si>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</si>
  <si>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</si>
  <si>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</si>
  <si>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</si>
  <si>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</si>
  <si>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</si>
  <si>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</si>
  <si>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</si>
  <si>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</si>
  <si>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</si>
  <si>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</si>
  <si>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</si>
  <si>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</si>
  <si>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</si>
  <si>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</si>
  <si>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</si>
  <si>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</si>
  <si>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</si>
  <si>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</si>
  <si>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</si>
  <si>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</si>
  <si>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</si>
  <si>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</si>
  <si>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</si>
  <si>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</si>
  <si>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</si>
  <si>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</si>
  <si>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</si>
  <si>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</si>
  <si>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</si>
  <si>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</si>
  <si>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</si>
  <si>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</si>
  <si>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</si>
  <si>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</si>
  <si>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</si>
  <si>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</si>
  <si>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</si>
  <si>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</si>
  <si>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</si>
  <si>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</si>
  <si>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</si>
  <si>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</si>
  <si>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</si>
  <si>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</si>
  <si>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</si>
  <si>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</si>
  <si>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</si>
  <si>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</si>
  <si>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</si>
  <si>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</si>
  <si>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</si>
  <si>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</si>
  <si>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</si>
  <si>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</si>
  <si>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</si>
  <si>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</si>
  <si>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</si>
  <si>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</si>
  <si>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</si>
  <si>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</si>
  <si>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</si>
  <si>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</si>
  <si>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</si>
  <si>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</si>
  <si>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</si>
  <si>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</si>
  <si>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</si>
  <si>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</si>
  <si>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</si>
  <si>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</si>
  <si>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</si>
  <si>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</si>
  <si>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</si>
  <si>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</si>
  <si>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</si>
  <si>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</si>
  <si>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</si>
  <si>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</si>
  <si>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</si>
  <si>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</si>
  <si>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</si>
  <si>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</si>
  <si>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</si>
  <si>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</si>
  <si>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</si>
  <si>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</si>
  <si>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</si>
  <si>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</si>
  <si>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</si>
  <si>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</si>
  <si>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</si>
  <si>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</si>
  <si>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</si>
  <si>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</si>
  <si>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</si>
  <si>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</si>
  <si>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</si>
  <si>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</si>
  <si>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</si>
  <si>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</si>
  <si>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</si>
  <si>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</si>
  <si>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</si>
  <si>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</si>
  <si>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</si>
  <si>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</si>
  <si>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</si>
  <si>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</si>
  <si>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</si>
  <si>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</si>
  <si>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</si>
  <si>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</si>
  <si>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</si>
  <si>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</si>
  <si>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</si>
  <si>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</si>
  <si>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</si>
  <si>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</si>
  <si>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</si>
  <si>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</si>
  <si>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</si>
  <si>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</si>
  <si>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</si>
  <si>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</si>
  <si>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</si>
  <si>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</si>
  <si>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</si>
  <si>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</si>
  <si>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</si>
  <si>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</si>
  <si>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</si>
  <si>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</si>
  <si>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</si>
  <si>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</si>
  <si>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</si>
  <si>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</si>
  <si>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</si>
  <si>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</si>
  <si>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</si>
  <si>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</si>
  <si>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</si>
  <si>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</si>
  <si>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</si>
  <si>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</si>
  <si>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</si>
  <si>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</si>
  <si>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</si>
  <si>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</si>
  <si>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</si>
  <si>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</si>
  <si>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</si>
  <si>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</si>
  <si>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</si>
  <si>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</si>
  <si>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</si>
  <si>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</si>
  <si>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</si>
  <si>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</si>
  <si>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</si>
  <si>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</si>
  <si>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</si>
  <si>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</si>
  <si>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</si>
  <si>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</si>
  <si>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</si>
  <si>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</si>
  <si>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</si>
  <si>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</si>
  <si>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</si>
  <si>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</si>
  <si>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</si>
  <si>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</si>
  <si>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</si>
  <si>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</si>
  <si>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</si>
  <si>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</si>
  <si>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</si>
  <si>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</si>
  <si>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</si>
  <si>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</si>
  <si>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</si>
  <si>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</si>
  <si>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</si>
  <si>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</si>
  <si>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</si>
  <si>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</si>
  <si>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</si>
  <si>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</si>
  <si>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</si>
  <si>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</si>
  <si>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</si>
  <si>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</si>
  <si>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</si>
  <si>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</si>
  <si>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</si>
  <si>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</si>
  <si>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</si>
  <si>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</si>
  <si>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</si>
  <si>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</si>
  <si>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</si>
  <si>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</si>
  <si>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</si>
  <si>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</si>
  <si>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</si>
  <si>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</si>
  <si>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</si>
  <si>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</si>
  <si>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</si>
  <si>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</si>
  <si>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</si>
  <si>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</si>
  <si>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</si>
  <si>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</si>
  <si>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</si>
  <si>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</si>
  <si>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</si>
  <si>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</si>
  <si>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</si>
  <si>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</si>
  <si>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</si>
  <si>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</si>
  <si>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</si>
  <si>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</si>
  <si>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</si>
  <si>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</si>
  <si>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</si>
  <si>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</si>
  <si>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</si>
  <si>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</si>
  <si>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</si>
  <si>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</si>
  <si>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</si>
  <si>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</si>
  <si>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</si>
  <si>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</si>
  <si>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</si>
  <si>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</si>
  <si>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</si>
  <si>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</si>
  <si>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</si>
  <si>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</si>
  <si>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</si>
  <si>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</si>
  <si>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</si>
  <si>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</si>
  <si>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</si>
  <si>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</si>
  <si>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</si>
  <si>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</si>
  <si>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</si>
  <si>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</si>
  <si>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</si>
  <si>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</si>
  <si>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</si>
  <si>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</si>
  <si>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</si>
  <si>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</si>
  <si>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</si>
  <si>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</si>
  <si>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</si>
  <si>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</si>
  <si>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</si>
  <si>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</si>
  <si>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</si>
  <si>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</si>
  <si>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</si>
  <si>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</si>
  <si>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</si>
  <si>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</si>
  <si>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</si>
  <si>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</si>
  <si>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</si>
  <si>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</si>
  <si>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</si>
  <si>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</si>
  <si>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</si>
  <si>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</si>
  <si>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</si>
  <si>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</si>
  <si>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</si>
  <si>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</si>
  <si>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</si>
  <si>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</si>
  <si>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</si>
  <si>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</si>
  <si>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</si>
  <si>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</si>
  <si>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</si>
  <si>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</si>
  <si>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</si>
  <si>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</si>
  <si>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</si>
  <si>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</si>
  <si>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</si>
  <si>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</si>
  <si>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</si>
  <si>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</si>
  <si>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</si>
  <si>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</si>
  <si>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</si>
  <si>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</si>
  <si>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</si>
  <si>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</si>
  <si>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</si>
  <si>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</si>
  <si>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</si>
  <si>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</si>
  <si>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</si>
  <si>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</si>
  <si>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</si>
  <si>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</si>
  <si>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</si>
  <si>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</si>
  <si>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</si>
  <si>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</si>
  <si>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</si>
  <si>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</si>
  <si>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</si>
  <si>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</si>
  <si>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</si>
  <si>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</si>
  <si>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</si>
  <si>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</si>
  <si>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</si>
  <si>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</si>
  <si>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</si>
  <si>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</si>
  <si>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</si>
  <si>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</si>
  <si>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</si>
  <si>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</si>
  <si>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</si>
  <si>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</si>
  <si>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</si>
  <si>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</si>
  <si>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</si>
  <si>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</si>
  <si>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</si>
  <si>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</si>
  <si>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</si>
  <si>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</si>
  <si>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</si>
  <si>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</si>
  <si>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</si>
  <si>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</si>
  <si>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</si>
  <si>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</si>
  <si>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</si>
  <si>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</si>
  <si>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</si>
  <si>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</si>
  <si>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</si>
  <si>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</si>
  <si>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</si>
  <si>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</si>
  <si>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</si>
  <si>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</si>
  <si>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</si>
  <si>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</si>
  <si>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</si>
  <si>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</si>
  <si>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</si>
  <si>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</si>
  <si>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</si>
  <si>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</si>
  <si>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</si>
  <si>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</si>
  <si>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</si>
  <si>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</si>
  <si>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</si>
  <si>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</si>
  <si>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</si>
  <si>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</si>
  <si>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</si>
  <si>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</si>
  <si>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</si>
  <si>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</si>
  <si>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</si>
  <si>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</si>
  <si>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</si>
  <si>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</si>
  <si>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</si>
  <si>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</si>
  <si>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</si>
  <si>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</si>
  <si>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</si>
  <si>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</si>
  <si>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</si>
  <si>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</si>
  <si>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</si>
  <si>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</si>
  <si>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</si>
  <si>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</si>
  <si>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</si>
  <si>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</si>
  <si>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</si>
  <si>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</si>
  <si>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</si>
  <si>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</si>
  <si>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</si>
  <si>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</si>
  <si>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</si>
  <si>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</si>
  <si>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</si>
  <si>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</si>
  <si>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</si>
  <si>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</si>
  <si>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</si>
  <si>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</si>
  <si>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</si>
  <si>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</si>
  <si>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</si>
  <si>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</si>
  <si>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</si>
  <si>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</si>
  <si>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</si>
  <si>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</si>
  <si>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</si>
  <si>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</si>
  <si>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</si>
  <si>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</si>
  <si>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</si>
  <si>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</si>
  <si>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</si>
  <si>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</si>
  <si>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</si>
  <si>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</si>
  <si>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</si>
  <si>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</si>
  <si>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</si>
  <si>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</si>
  <si>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</si>
  <si>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</si>
  <si>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</si>
  <si>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</si>
  <si>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</si>
  <si>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</si>
  <si>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</si>
  <si>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</si>
  <si>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</si>
  <si>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</si>
  <si>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</si>
  <si>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</si>
  <si>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</si>
  <si>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</si>
  <si>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</si>
  <si>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</si>
  <si>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</si>
  <si>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</si>
  <si>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</si>
  <si>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</si>
  <si>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</si>
  <si>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</si>
  <si>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</si>
  <si>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</si>
  <si>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</si>
  <si>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</si>
  <si>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</si>
  <si>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</si>
  <si>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</si>
  <si>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</si>
  <si>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</si>
  <si>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</si>
  <si>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</si>
  <si>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</si>
  <si>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</si>
  <si>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</si>
  <si>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</si>
  <si>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</si>
  <si>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</si>
  <si>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</si>
  <si>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</si>
  <si>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</si>
  <si>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</si>
  <si>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</si>
  <si>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</si>
  <si>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</si>
  <si>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</si>
  <si>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</si>
  <si>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</si>
  <si>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</si>
  <si>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</si>
  <si>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</si>
  <si>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</si>
  <si>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</si>
  <si>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</si>
  <si>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</si>
  <si>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</si>
  <si>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</si>
  <si>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</si>
  <si>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</si>
  <si>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</si>
  <si>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</si>
  <si>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</si>
  <si>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</si>
  <si>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</si>
  <si>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</si>
  <si>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</si>
  <si>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</si>
  <si>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</si>
  <si>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</si>
  <si>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</si>
  <si>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</si>
  <si>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</si>
  <si>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</si>
  <si>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</si>
  <si>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</si>
  <si>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</si>
  <si>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</si>
  <si>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</si>
  <si>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</si>
  <si>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</si>
  <si>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</si>
  <si>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</si>
  <si>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</si>
  <si>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</si>
  <si>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</si>
  <si>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</si>
  <si>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</si>
  <si>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</si>
  <si>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</si>
  <si>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</si>
  <si>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</si>
  <si>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</si>
  <si>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</si>
  <si>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</si>
  <si>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</si>
  <si>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</si>
  <si>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</si>
  <si>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</si>
  <si>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</si>
  <si>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</si>
  <si>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</si>
  <si>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</si>
  <si>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</si>
  <si>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</si>
  <si>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</si>
  <si>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</si>
  <si>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</si>
  <si>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</si>
  <si>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</si>
  <si>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</si>
  <si>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</si>
  <si>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</si>
  <si>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</si>
  <si>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</si>
  <si>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</si>
  <si>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</si>
  <si>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</si>
  <si>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</si>
  <si>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</si>
  <si>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</si>
  <si>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</si>
  <si>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</si>
  <si>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</si>
  <si>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</si>
  <si>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</si>
  <si>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</si>
  <si>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</si>
  <si>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</si>
  <si>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</si>
  <si>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</si>
  <si>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</si>
  <si>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</si>
  <si>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</si>
  <si>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</si>
  <si>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</si>
  <si>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</si>
  <si>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</si>
  <si>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</si>
  <si>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</si>
  <si>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</si>
  <si>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</si>
  <si>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</si>
  <si>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</si>
  <si>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</si>
  <si>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</si>
  <si>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</si>
  <si>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</si>
  <si>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</si>
  <si>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</si>
  <si>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</si>
  <si>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</si>
  <si>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</si>
  <si>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</si>
  <si>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</si>
  <si>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</si>
  <si>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</si>
  <si>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</si>
  <si>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</si>
  <si>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</si>
  <si>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</si>
  <si>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</si>
  <si>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</si>
  <si>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</si>
  <si>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</si>
  <si>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</si>
  <si>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</si>
  <si>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</si>
  <si>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</si>
  <si>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</si>
  <si>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</si>
  <si>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</si>
  <si>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</si>
  <si>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</si>
  <si>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</si>
  <si>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</si>
  <si>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</si>
  <si>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</si>
  <si>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</si>
  <si>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</si>
  <si>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</si>
  <si>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</si>
  <si>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</si>
  <si>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</si>
  <si>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</si>
  <si>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</si>
  <si>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</si>
  <si>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</si>
  <si>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</si>
  <si>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</si>
  <si>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</si>
  <si>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</si>
  <si>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</si>
  <si>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</si>
  <si>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</si>
  <si>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</si>
  <si>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</si>
  <si>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</si>
  <si>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</si>
  <si>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</si>
  <si>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</si>
  <si>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</si>
  <si>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</si>
  <si>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</si>
  <si>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</si>
  <si>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</si>
  <si>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</si>
  <si>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</si>
  <si>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</si>
  <si>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</si>
  <si>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</si>
  <si>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</si>
  <si>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</si>
  <si>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</si>
  <si>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</si>
  <si>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</si>
  <si>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</si>
  <si>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</si>
  <si>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</si>
  <si>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</si>
  <si>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</si>
  <si>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</si>
  <si>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</si>
  <si>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</si>
  <si>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</si>
  <si>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</si>
  <si>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</si>
  <si>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</si>
  <si>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</si>
  <si>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</si>
  <si>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</si>
  <si>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</si>
  <si>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</si>
  <si>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</si>
  <si>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</si>
  <si>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</si>
  <si>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</si>
  <si>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</si>
  <si>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</si>
  <si>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</si>
  <si>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</si>
  <si>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</si>
  <si>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</si>
  <si>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</si>
  <si>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</si>
  <si>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</si>
  <si>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</si>
  <si>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</si>
  <si>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</si>
  <si>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</si>
  <si>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</si>
  <si>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</si>
  <si>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</si>
  <si>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</si>
  <si>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</si>
  <si>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</si>
  <si>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</si>
  <si>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</si>
  <si>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</si>
  <si>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</si>
  <si>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</si>
  <si>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</si>
  <si>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</si>
  <si>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</si>
  <si>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</si>
  <si>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</si>
  <si>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</si>
  <si>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</si>
  <si>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</si>
  <si>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</si>
  <si>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</si>
  <si>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</si>
  <si>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</si>
  <si>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</si>
  <si>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</si>
  <si>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</si>
  <si>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</si>
  <si>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</si>
  <si>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</si>
  <si>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</si>
  <si>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</si>
  <si>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</si>
  <si>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</si>
  <si>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</si>
  <si>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</si>
  <si>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</si>
  <si>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</si>
  <si>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</si>
  <si>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</si>
  <si>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</si>
  <si>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</si>
  <si>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</si>
  <si>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</si>
  <si>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</si>
  <si>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</si>
  <si>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</si>
  <si>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</si>
  <si>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</si>
  <si>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</si>
  <si>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</si>
  <si>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</si>
  <si>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</si>
  <si>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</si>
  <si>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</si>
  <si>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</si>
  <si>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</si>
  <si>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</si>
  <si>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</si>
  <si>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</si>
  <si>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</si>
  <si>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</si>
  <si>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</si>
  <si>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</si>
  <si>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</si>
  <si>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</si>
  <si>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</si>
  <si>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</si>
  <si>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</si>
  <si>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</si>
  <si>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</si>
  <si>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</si>
  <si>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</si>
  <si>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</si>
  <si>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</si>
  <si>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</si>
  <si>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</si>
  <si>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</si>
  <si>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</si>
  <si>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</si>
  <si>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</si>
  <si>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</si>
  <si>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</si>
  <si>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</si>
  <si>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</si>
  <si>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</si>
  <si>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</si>
  <si>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</si>
  <si>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</si>
  <si>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</si>
  <si>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</si>
  <si>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</si>
  <si>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</si>
  <si>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</si>
  <si>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</si>
  <si>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</si>
  <si>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</si>
  <si>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</si>
  <si>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</si>
  <si>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</si>
  <si>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</si>
  <si>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</si>
  <si>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</si>
  <si>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</si>
  <si>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</si>
  <si>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</si>
  <si>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</si>
  <si>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</si>
  <si>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</si>
  <si>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</si>
  <si>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</si>
  <si>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</si>
  <si>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</si>
  <si>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</si>
  <si>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</si>
  <si>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</si>
  <si>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</si>
  <si>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</si>
  <si>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</si>
  <si>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</si>
  <si>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</si>
  <si>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</si>
  <si>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</si>
  <si>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</si>
  <si>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</si>
  <si>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</si>
  <si>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</si>
  <si>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</si>
  <si>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</si>
  <si>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</si>
  <si>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</si>
  <si>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</si>
  <si>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</si>
  <si>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</si>
  <si>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</si>
  <si>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</si>
  <si>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</si>
  <si>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</si>
  <si>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</si>
  <si>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</si>
  <si>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</si>
  <si>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</si>
  <si>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</si>
  <si>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</si>
  <si>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</si>
  <si>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</si>
  <si>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</si>
  <si>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</si>
  <si>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</si>
  <si>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</si>
  <si>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</si>
  <si>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</si>
  <si>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</si>
  <si>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</si>
  <si>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</si>
  <si>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</si>
  <si>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</si>
  <si>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</si>
  <si>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</si>
  <si>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</si>
  <si>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</si>
  <si>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</si>
  <si>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</si>
  <si>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</si>
  <si>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</si>
  <si>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</si>
  <si>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</si>
  <si>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</si>
  <si>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</si>
  <si>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</si>
  <si>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</si>
  <si>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</si>
  <si>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</si>
  <si>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</si>
  <si>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</si>
  <si>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</si>
  <si>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</si>
  <si>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</si>
  <si>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</si>
  <si>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</si>
  <si>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</si>
  <si>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</si>
  <si>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</si>
  <si>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</si>
  <si>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</si>
  <si>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</si>
  <si>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</si>
  <si>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</si>
  <si>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</si>
  <si>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</si>
  <si>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</si>
  <si>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</si>
  <si>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</si>
  <si>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</si>
  <si>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</si>
  <si>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</si>
  <si>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</si>
  <si>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</si>
  <si>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</si>
  <si>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</si>
  <si>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</si>
  <si>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</si>
  <si>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</si>
  <si>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</si>
  <si>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</si>
  <si>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</si>
  <si>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</si>
  <si>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</si>
  <si>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</si>
  <si>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</si>
  <si>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</si>
  <si>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</si>
  <si>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</si>
  <si>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</si>
  <si>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</si>
  <si>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</si>
  <si>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</si>
  <si>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</si>
  <si>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</si>
  <si>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</si>
  <si>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</si>
  <si>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</si>
  <si>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</si>
  <si>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</si>
  <si>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</si>
  <si>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</si>
  <si>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</si>
  <si>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</si>
  <si>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</si>
  <si>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</si>
  <si>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</si>
  <si>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</si>
  <si>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</si>
  <si>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</si>
  <si>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</si>
  <si>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</si>
  <si>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</si>
  <si>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</si>
  <si>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</si>
  <si>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</si>
  <si>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</si>
  <si>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</si>
  <si>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</si>
  <si>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</si>
  <si>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</si>
  <si>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</si>
  <si>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</si>
  <si>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</si>
  <si>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</si>
  <si>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</si>
  <si>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</si>
  <si>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</si>
  <si>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</si>
  <si>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</si>
  <si>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</si>
  <si>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</si>
  <si>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</si>
  <si>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</si>
  <si>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</si>
  <si>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</si>
  <si>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</si>
  <si>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</si>
  <si>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</si>
  <si>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</si>
  <si>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</si>
  <si>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</si>
  <si>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</si>
  <si>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</si>
  <si>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</si>
  <si>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</si>
  <si>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</si>
  <si>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</si>
  <si>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</si>
  <si>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</si>
  <si>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</si>
  <si>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</si>
  <si>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</si>
  <si>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</si>
  <si>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</si>
  <si>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</si>
  <si>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</si>
  <si>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</si>
  <si>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</si>
  <si>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</si>
  <si>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</si>
  <si>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</si>
  <si>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</si>
  <si>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</si>
  <si>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</si>
  <si>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</si>
  <si>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</si>
  <si>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</si>
  <si>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</si>
  <si>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</si>
  <si>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</si>
  <si>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</si>
  <si>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</si>
  <si>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</si>
  <si>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</si>
  <si>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</si>
  <si>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</si>
  <si>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</si>
  <si>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</si>
  <si>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</si>
  <si>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</si>
  <si>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</si>
  <si>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</si>
  <si>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</si>
  <si>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</si>
  <si>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</si>
  <si>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</si>
  <si>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</si>
  <si>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</si>
  <si>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</si>
  <si>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</si>
  <si>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</si>
  <si>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</si>
  <si>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</si>
  <si>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</si>
  <si>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</si>
  <si>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</si>
  <si>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</si>
  <si>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</si>
  <si>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</si>
  <si>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</si>
  <si>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</si>
  <si>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</si>
  <si>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</si>
  <si>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</si>
  <si>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</si>
  <si>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</si>
  <si>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</si>
  <si>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</si>
  <si>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</si>
  <si>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</si>
  <si>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</si>
  <si>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</si>
  <si>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</si>
  <si>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</si>
  <si>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</si>
  <si>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</si>
  <si>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</si>
  <si>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</si>
  <si>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</si>
  <si>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</si>
  <si>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</si>
  <si>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</si>
  <si>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</si>
  <si>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</si>
  <si>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</si>
  <si>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</si>
  <si>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</si>
  <si>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</si>
  <si>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</si>
  <si>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</si>
  <si>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</si>
  <si>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</si>
  <si>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</si>
  <si>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</si>
  <si>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</si>
  <si>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</si>
  <si>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</si>
  <si>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</si>
  <si>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</si>
  <si>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</si>
  <si>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</si>
  <si>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</si>
  <si>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</si>
  <si>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</si>
  <si>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</si>
  <si>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</si>
  <si>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</si>
  <si>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</si>
  <si>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</si>
  <si>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</si>
  <si>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</si>
  <si>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</si>
  <si>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</si>
  <si>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</si>
  <si>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</si>
  <si>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</si>
  <si>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</si>
  <si>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</si>
  <si>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</si>
  <si>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</si>
  <si>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</si>
  <si>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</si>
  <si>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</si>
  <si>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</si>
  <si>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</si>
  <si>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</si>
  <si>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</si>
  <si>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</si>
  <si>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</si>
  <si>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</si>
  <si>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</si>
  <si>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</si>
  <si>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</si>
  <si>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</si>
  <si>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</si>
  <si>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</si>
  <si>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</si>
  <si>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</si>
  <si>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</si>
  <si>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</si>
  <si>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</si>
  <si>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</si>
  <si>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</si>
  <si>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</si>
  <si>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</si>
  <si>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</si>
  <si>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</si>
  <si>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</si>
  <si>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</si>
  <si>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</si>
  <si>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</si>
  <si>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</si>
  <si>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</si>
  <si>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</si>
  <si>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</si>
  <si>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</si>
  <si>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</si>
  <si>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</si>
  <si>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</si>
  <si>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</si>
  <si>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</si>
  <si>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</si>
  <si>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</si>
  <si>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</si>
  <si>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</si>
  <si>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</si>
  <si>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</si>
  <si>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</si>
  <si>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</si>
  <si>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</si>
  <si>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</si>
  <si>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</si>
  <si>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</si>
  <si>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</si>
  <si>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</si>
  <si>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</si>
  <si>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</si>
  <si>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</si>
  <si>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</si>
  <si>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</si>
  <si>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</si>
  <si>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</si>
  <si>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</si>
  <si>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</si>
  <si>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</si>
  <si>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</si>
  <si>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</si>
  <si>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</si>
  <si>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</si>
  <si>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</si>
  <si>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</si>
  <si>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</si>
  <si>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</si>
  <si>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</si>
  <si>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</si>
  <si>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</si>
  <si>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</si>
  <si>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</si>
  <si>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</si>
  <si>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</si>
  <si>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</si>
  <si>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</si>
  <si>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</si>
  <si>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</si>
  <si>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</si>
  <si>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</si>
  <si>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</si>
  <si>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</si>
  <si>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</si>
  <si>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</si>
  <si>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</si>
  <si>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</si>
  <si>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</si>
  <si>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</si>
  <si>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</si>
  <si>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</si>
  <si>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</si>
  <si>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</si>
  <si>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</si>
  <si>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</si>
  <si>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</si>
  <si>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</si>
  <si>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</si>
  <si>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</si>
  <si>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</si>
  <si>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</si>
  <si>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</si>
  <si>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</si>
  <si>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</si>
  <si>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</si>
  <si>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</si>
  <si>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</si>
  <si>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</si>
  <si>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</si>
  <si>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</si>
  <si>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</si>
  <si>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</si>
  <si>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</si>
  <si>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</si>
  <si>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</si>
  <si>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</si>
  <si>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</si>
  <si>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</si>
  <si>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</si>
  <si>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</si>
  <si>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</si>
  <si>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</si>
  <si>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</si>
  <si>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</si>
  <si>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</si>
  <si>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</si>
  <si>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</si>
  <si>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</si>
  <si>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</si>
  <si>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</si>
  <si>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</si>
  <si>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</si>
  <si>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</si>
  <si>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</si>
  <si>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</si>
  <si>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</si>
  <si>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</si>
  <si>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</si>
  <si>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</si>
  <si>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</si>
  <si>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</si>
  <si>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</si>
  <si>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</si>
  <si>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</si>
  <si>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</si>
  <si>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</si>
  <si>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</si>
  <si>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</si>
  <si>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</si>
  <si>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</si>
  <si>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</si>
  <si>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</si>
  <si>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</si>
  <si>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</si>
  <si>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</si>
  <si>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</si>
  <si>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</si>
  <si>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</si>
  <si>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</si>
  <si>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</si>
  <si>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</si>
  <si>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</si>
  <si>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</si>
  <si>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</si>
  <si>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</si>
  <si>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</si>
  <si>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</si>
  <si>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</si>
  <si>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</si>
  <si>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</si>
  <si>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</si>
  <si>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</si>
  <si>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</si>
  <si>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</si>
  <si>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</si>
  <si>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</si>
  <si>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</si>
  <si>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</si>
  <si>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</si>
  <si>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</si>
  <si>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</si>
  <si>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</si>
  <si>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</si>
  <si>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</si>
  <si>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</si>
  <si>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</si>
  <si>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</si>
  <si>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</si>
  <si>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</si>
  <si>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</si>
  <si>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</si>
  <si>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</si>
  <si>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</si>
  <si>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</si>
  <si>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</si>
  <si>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</si>
  <si>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</si>
  <si>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</si>
  <si>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</si>
  <si>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</si>
  <si>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</si>
  <si>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</si>
  <si>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</si>
  <si>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</si>
  <si>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</si>
  <si>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</si>
  <si>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</si>
  <si>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</si>
  <si>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</si>
  <si>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</si>
  <si>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</si>
  <si>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</si>
  <si>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</si>
  <si>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</si>
  <si>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</si>
  <si>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</si>
  <si>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</si>
  <si>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</si>
  <si>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</si>
  <si>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</si>
  <si>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</si>
  <si>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</si>
  <si>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</si>
  <si>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</si>
  <si>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</si>
  <si>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</si>
  <si>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</si>
  <si>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</si>
  <si>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</si>
  <si>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</si>
  <si>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</si>
  <si>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</si>
  <si>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</si>
  <si>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</si>
  <si>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</si>
  <si>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</si>
  <si>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</si>
  <si>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</si>
  <si>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</si>
  <si>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</si>
  <si>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</si>
  <si>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</si>
  <si>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</si>
  <si>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</si>
  <si>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</si>
  <si>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</si>
  <si>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</si>
  <si>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</si>
  <si>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</si>
  <si>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</si>
  <si>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</si>
  <si>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</si>
  <si>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</si>
  <si>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</si>
  <si>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</si>
  <si>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</si>
  <si>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</si>
  <si>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</si>
  <si>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</si>
  <si>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</si>
  <si>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</si>
  <si>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</si>
  <si>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</si>
  <si>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</si>
  <si>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</si>
  <si>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</si>
  <si>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</si>
  <si>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</si>
  <si>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</si>
  <si>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</si>
  <si>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</si>
  <si>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</si>
  <si>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</si>
  <si>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</si>
  <si>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</si>
  <si>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</si>
  <si>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</si>
  <si>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</si>
  <si>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</si>
  <si>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</si>
  <si>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</si>
  <si>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</si>
  <si>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</si>
  <si>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</si>
  <si>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</si>
  <si>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</si>
  <si>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</si>
  <si>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</si>
  <si>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</si>
  <si>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</si>
  <si>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</si>
  <si>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</si>
  <si>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</si>
  <si>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</si>
  <si>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</si>
  <si>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</si>
  <si>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</si>
  <si>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</si>
  <si>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</si>
  <si>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</si>
  <si>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</si>
  <si>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</si>
  <si>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</si>
  <si>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</si>
  <si>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</si>
  <si>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</si>
  <si>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</si>
  <si>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</si>
  <si>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</si>
  <si>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</si>
  <si>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</si>
  <si>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</si>
  <si>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</si>
  <si>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</si>
  <si>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</si>
  <si>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</si>
  <si>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</si>
  <si>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</si>
  <si>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</si>
  <si>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</si>
  <si>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</si>
  <si>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</si>
  <si>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</si>
  <si>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</si>
  <si>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</si>
  <si>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</si>
  <si>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</si>
  <si>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</si>
  <si>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</si>
  <si>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</si>
  <si>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</si>
  <si>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</si>
  <si>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</si>
  <si>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</si>
  <si>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</si>
  <si>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</si>
  <si>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</si>
  <si>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</si>
  <si>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</si>
  <si>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</si>
  <si>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</si>
  <si>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</si>
  <si>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</si>
  <si>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</si>
  <si>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</si>
  <si>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</si>
  <si>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</si>
  <si>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</si>
  <si>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</si>
  <si>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</si>
  <si>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</si>
  <si>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</si>
  <si>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</si>
  <si>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</si>
  <si>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</si>
  <si>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</si>
  <si>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</si>
  <si>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</si>
  <si>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</si>
  <si>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</si>
  <si>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</si>
  <si>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</si>
  <si>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</si>
  <si>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</si>
  <si>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</si>
  <si>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</si>
  <si>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</si>
  <si>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</si>
  <si>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</si>
  <si>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</si>
  <si>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</si>
  <si>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</si>
  <si>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</si>
  <si>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</si>
  <si>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</si>
  <si>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</si>
  <si>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</si>
  <si>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</si>
  <si>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</si>
  <si>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</si>
  <si>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</si>
  <si>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</si>
  <si>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</si>
  <si>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</si>
  <si>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</si>
  <si>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</si>
  <si>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</si>
  <si>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</si>
  <si>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</si>
  <si>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</si>
  <si>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</si>
  <si>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</si>
  <si>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</si>
  <si>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</si>
  <si>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</si>
  <si>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</si>
  <si>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</si>
  <si>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</si>
  <si>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</si>
  <si>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</si>
  <si>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</si>
  <si>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</si>
  <si>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</si>
  <si>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</si>
  <si>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</si>
  <si>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</si>
  <si>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</si>
  <si>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</si>
  <si>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</si>
  <si>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</si>
  <si>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</si>
  <si>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</si>
  <si>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</si>
  <si>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</si>
  <si>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</si>
  <si>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</si>
  <si>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</si>
  <si>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</si>
  <si>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</si>
  <si>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</si>
  <si>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</si>
  <si>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</si>
  <si>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</si>
  <si>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</si>
  <si>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</si>
  <si>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</si>
  <si>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</si>
  <si>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</si>
  <si>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</si>
  <si>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</si>
  <si>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</si>
  <si>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</si>
  <si>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</si>
  <si>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</si>
  <si>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</si>
  <si>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</si>
  <si>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</si>
  <si>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</si>
  <si>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</si>
  <si>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</si>
  <si>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</si>
  <si>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</si>
  <si>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</si>
  <si>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</si>
  <si>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</si>
  <si>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</si>
  <si>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</si>
  <si>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</si>
  <si>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</si>
  <si>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</si>
  <si>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</si>
  <si>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</si>
  <si>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</si>
  <si>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</si>
  <si>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</si>
  <si>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</si>
  <si>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</si>
  <si>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</si>
  <si>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</si>
  <si>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</si>
  <si>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</si>
  <si>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</si>
  <si>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</si>
  <si>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</si>
  <si>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</si>
  <si>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</si>
  <si>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</si>
  <si>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</si>
  <si>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</si>
  <si>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</si>
  <si>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</si>
  <si>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</si>
  <si>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</si>
  <si>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</si>
  <si>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</si>
  <si>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</si>
  <si>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</si>
  <si>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</si>
  <si>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</si>
  <si>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</si>
  <si>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</si>
  <si>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</si>
  <si>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</si>
  <si>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</si>
  <si>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</si>
  <si>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</si>
  <si>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</si>
  <si>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</si>
  <si>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</si>
  <si>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</si>
  <si>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</si>
  <si>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</si>
  <si>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</si>
  <si>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</si>
  <si>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</si>
  <si>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</si>
  <si>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</si>
  <si>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</si>
  <si>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</si>
  <si>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</si>
  <si>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</si>
  <si>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</si>
  <si>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</si>
  <si>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</si>
  <si>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</si>
  <si>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</si>
  <si>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</si>
  <si>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</si>
  <si>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</si>
  <si>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</si>
  <si>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</si>
  <si>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</si>
  <si>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</si>
  <si>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</si>
  <si>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</si>
  <si>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</si>
  <si>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</si>
  <si>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</si>
  <si>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</si>
  <si>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</si>
  <si>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</si>
  <si>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</si>
  <si>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</si>
  <si>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</si>
  <si>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</si>
  <si>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</si>
  <si>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</si>
  <si>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</si>
  <si>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</si>
  <si>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</si>
  <si>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</si>
  <si>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</si>
  <si>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</si>
  <si>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</si>
  <si>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</si>
  <si>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</si>
  <si>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</si>
  <si>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</si>
  <si>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</si>
  <si>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</si>
  <si>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</si>
  <si>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</si>
  <si>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</si>
  <si>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</si>
  <si>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</si>
  <si>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</si>
  <si>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</si>
  <si>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</si>
  <si>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</si>
  <si>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</si>
  <si>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</si>
  <si>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</si>
  <si>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</si>
  <si>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</si>
  <si>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</si>
  <si>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</si>
  <si>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</si>
  <si>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</si>
  <si>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</si>
  <si>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</si>
  <si>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</si>
  <si>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</si>
  <si>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</si>
  <si>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</si>
  <si>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</si>
  <si>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</si>
  <si>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</si>
  <si>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</si>
  <si>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</si>
  <si>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</si>
  <si>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</si>
  <si>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</si>
  <si>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</si>
  <si>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</si>
  <si>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</si>
  <si>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</si>
  <si>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</si>
  <si>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</si>
  <si>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</si>
  <si>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</si>
  <si>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</si>
  <si>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</si>
  <si>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</si>
  <si>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</si>
  <si>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</si>
  <si>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</si>
  <si>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</si>
  <si>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</si>
  <si>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</si>
  <si>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</si>
  <si>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</si>
  <si>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</si>
  <si>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</si>
  <si>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</si>
  <si>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</si>
  <si>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</si>
  <si>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</si>
  <si>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</si>
  <si>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</si>
  <si>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</si>
  <si>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</si>
  <si>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</si>
  <si>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</si>
  <si>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</si>
  <si>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</si>
  <si>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</si>
  <si>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</si>
  <si>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</si>
  <si>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</si>
  <si>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</si>
  <si>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</si>
  <si>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</si>
  <si>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</si>
  <si>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</si>
  <si>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</si>
  <si>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</si>
  <si>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</si>
  <si>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</si>
  <si>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</si>
  <si>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</si>
  <si>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</si>
  <si>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</si>
  <si>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</si>
  <si>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</si>
  <si>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</si>
  <si>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</si>
  <si>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</si>
  <si>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</si>
  <si>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</si>
  <si>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</si>
  <si>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</si>
  <si>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</si>
  <si>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</si>
  <si>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</si>
  <si>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</si>
  <si>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</si>
  <si>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</si>
  <si>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</si>
  <si>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</si>
  <si>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</si>
  <si>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</si>
  <si>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</si>
  <si>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</si>
  <si>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</si>
  <si>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</si>
  <si>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</si>
  <si>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</si>
  <si>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</si>
  <si>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</si>
  <si>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</si>
  <si>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</si>
  <si>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</si>
  <si>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</si>
  <si>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</si>
  <si>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</si>
  <si>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</si>
  <si>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</si>
  <si>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</si>
  <si>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</si>
  <si>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</si>
  <si>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</si>
  <si>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</si>
  <si>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</si>
  <si>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</si>
  <si>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</si>
  <si>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</si>
  <si>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</si>
  <si>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</si>
  <si>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</si>
  <si>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</si>
  <si>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</si>
  <si>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</si>
  <si>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</si>
  <si>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</si>
  <si>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</si>
  <si>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</si>
  <si>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</si>
  <si>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</si>
  <si>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</si>
  <si>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</si>
  <si>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</si>
  <si>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</si>
  <si>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</si>
  <si>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</si>
  <si>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</si>
  <si>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</si>
  <si>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</si>
  <si>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</si>
  <si>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</si>
  <si>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</si>
  <si>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</si>
  <si>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</si>
  <si>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</si>
  <si>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</si>
  <si>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</si>
  <si>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</si>
  <si>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</si>
  <si>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</si>
  <si>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</si>
  <si>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</si>
  <si>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</si>
  <si>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</si>
  <si>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</si>
  <si>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</si>
  <si>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</si>
  <si>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</si>
  <si>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</si>
  <si>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</si>
  <si>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</si>
  <si>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</si>
  <si>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</si>
  <si>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</si>
  <si>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</si>
  <si>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</si>
  <si>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</si>
  <si>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</si>
  <si>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</si>
  <si>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</si>
  <si>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</si>
  <si>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</si>
  <si>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</si>
  <si>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</si>
  <si>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</si>
  <si>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</si>
  <si>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</si>
  <si>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</si>
  <si>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</si>
  <si>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</si>
  <si>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</si>
  <si>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</si>
  <si>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</si>
  <si>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</si>
  <si>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</si>
  <si>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</si>
  <si>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</si>
  <si>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</si>
  <si>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</si>
  <si>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</si>
  <si>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</si>
  <si>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</si>
  <si>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</si>
  <si>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</si>
  <si>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</si>
  <si>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</si>
  <si>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</si>
  <si>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</si>
  <si>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</si>
  <si>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</si>
  <si>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</si>
  <si>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</si>
  <si>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</si>
  <si>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</si>
  <si>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</si>
  <si>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</si>
  <si>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</si>
  <si>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</si>
  <si>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</si>
  <si>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</si>
  <si>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</si>
  <si>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</si>
  <si>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</si>
  <si>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</si>
  <si>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</si>
  <si>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</si>
  <si>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</si>
  <si>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</si>
  <si>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</si>
  <si>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</si>
  <si>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</si>
  <si>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</si>
  <si>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</si>
  <si>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</si>
  <si>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</si>
  <si>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</si>
  <si>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</si>
  <si>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</si>
  <si>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</si>
  <si>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</si>
  <si>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</si>
  <si>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</si>
  <si>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</si>
  <si>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</si>
  <si>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</si>
  <si>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</si>
  <si>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</si>
  <si>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</si>
  <si>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</si>
  <si>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</si>
  <si>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</si>
  <si>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</si>
  <si>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</si>
  <si>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</si>
  <si>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</si>
  <si>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</si>
  <si>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</si>
  <si>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</si>
  <si>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</si>
  <si>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</si>
  <si>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</si>
  <si>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</si>
  <si>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</si>
  <si>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</si>
  <si>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</si>
  <si>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</si>
  <si>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</si>
  <si>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</si>
  <si>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</si>
  <si>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</si>
  <si>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</si>
  <si>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</si>
  <si>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</si>
  <si>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</si>
  <si>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</si>
  <si>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</si>
  <si>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</si>
  <si>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</si>
  <si>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</si>
  <si>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</si>
  <si>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</si>
  <si>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</si>
  <si>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</si>
  <si>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</si>
  <si>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</si>
  <si>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</si>
  <si>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</si>
  <si>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</si>
  <si>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</si>
  <si>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</si>
  <si>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</si>
  <si>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</si>
  <si>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</si>
  <si>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</si>
  <si>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</si>
  <si>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</si>
  <si>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</si>
  <si>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</si>
  <si>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</si>
  <si>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</si>
  <si>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</si>
  <si>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</si>
  <si>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</si>
  <si>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</si>
  <si>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</si>
  <si>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</si>
  <si>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</si>
  <si>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</si>
  <si>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</si>
  <si>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</si>
  <si>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</si>
  <si>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</si>
  <si>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</si>
  <si>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</si>
  <si>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</si>
  <si>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</si>
  <si>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</si>
  <si>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</si>
  <si>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</si>
  <si>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</si>
  <si>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</si>
  <si>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</si>
  <si>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</si>
  <si>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</si>
  <si>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</si>
  <si>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</si>
  <si>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</si>
  <si>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</si>
  <si>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</si>
  <si>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</si>
  <si>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</si>
  <si>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</si>
  <si>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</si>
  <si>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</si>
  <si>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</si>
  <si>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</si>
  <si>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</si>
  <si>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</si>
  <si>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</si>
  <si>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</si>
  <si>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</si>
  <si>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</si>
  <si>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</si>
  <si>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</si>
  <si>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</si>
  <si>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</si>
  <si>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</si>
  <si>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</si>
  <si>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</si>
  <si>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</si>
  <si>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</si>
  <si>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</si>
  <si>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</si>
  <si>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</si>
  <si>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</si>
  <si>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</si>
  <si>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</si>
  <si>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</si>
  <si>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</si>
  <si>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</si>
  <si>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</si>
  <si>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</si>
  <si>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</si>
  <si>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</si>
  <si>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</si>
  <si>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</si>
  <si>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</si>
  <si>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</si>
  <si>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</si>
  <si>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</si>
  <si>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</si>
  <si>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</si>
  <si>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</si>
  <si>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</si>
  <si>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</si>
  <si>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</si>
  <si>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</si>
  <si>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</si>
  <si>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</si>
  <si>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</si>
  <si>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</si>
  <si>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</si>
  <si>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</si>
  <si>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</si>
  <si>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</si>
  <si>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</si>
  <si>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</si>
  <si>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</si>
  <si>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</si>
  <si>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</si>
  <si>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</si>
  <si>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</si>
  <si>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</si>
  <si>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</si>
  <si>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</si>
  <si>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</si>
  <si>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</si>
  <si>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</si>
  <si>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</si>
  <si>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</si>
  <si>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</si>
  <si>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</si>
  <si>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</si>
  <si>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</si>
  <si>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</si>
  <si>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</si>
  <si>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</si>
  <si>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</si>
  <si>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</si>
  <si>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</si>
  <si>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</si>
  <si>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</si>
  <si>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</si>
  <si>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</si>
  <si>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</si>
  <si>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</si>
  <si>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</si>
  <si>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</si>
  <si>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</si>
  <si>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</si>
  <si>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</si>
  <si>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</si>
  <si>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</si>
  <si>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</si>
  <si>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</si>
  <si>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</si>
  <si>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</si>
  <si>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</si>
  <si>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</si>
  <si>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</si>
  <si>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</si>
  <si>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</si>
  <si>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</si>
  <si>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</si>
  <si>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</si>
  <si>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</si>
  <si>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</si>
  <si>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</si>
  <si>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</si>
  <si>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</si>
  <si>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</si>
  <si>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</si>
  <si>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</si>
  <si>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</si>
  <si>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</si>
  <si>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</si>
  <si>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</si>
  <si>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</si>
  <si>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</si>
  <si>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</si>
  <si>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</si>
  <si>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</si>
  <si>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</si>
  <si>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</si>
  <si>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</si>
  <si>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</si>
  <si>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</si>
  <si>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</si>
  <si>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</si>
  <si>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</si>
  <si>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</si>
  <si>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</si>
  <si>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</si>
  <si>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</si>
  <si>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</si>
  <si>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</si>
  <si>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</si>
  <si>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</si>
  <si>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</si>
  <si>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</si>
  <si>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</si>
  <si>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</si>
  <si>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</si>
  <si>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</si>
  <si>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</si>
  <si>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</si>
  <si>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</si>
  <si>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</si>
  <si>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</si>
  <si>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</si>
  <si>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</si>
  <si>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</si>
  <si>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</si>
  <si>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</si>
  <si>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</si>
  <si>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</si>
  <si>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</si>
  <si>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</si>
  <si>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</si>
  <si>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</si>
  <si>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</si>
  <si>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</si>
  <si>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</si>
  <si>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</si>
  <si>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</si>
  <si>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</si>
  <si>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</si>
  <si>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</si>
  <si>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</si>
  <si>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</si>
  <si>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</si>
  <si>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</si>
  <si>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</si>
  <si>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</si>
  <si>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</si>
  <si>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</si>
  <si>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</si>
  <si>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</si>
  <si>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</si>
  <si>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</si>
  <si>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</si>
  <si>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</si>
  <si>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</si>
  <si>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</si>
  <si>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</si>
  <si>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</si>
  <si>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</si>
  <si>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</si>
  <si>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</si>
  <si>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</si>
  <si>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</si>
  <si>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</si>
  <si>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</si>
  <si>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</si>
  <si>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</si>
  <si>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</si>
  <si>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</si>
  <si>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</si>
  <si>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</si>
  <si>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</si>
  <si>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</si>
  <si>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</si>
  <si>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</si>
  <si>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</si>
  <si>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</si>
  <si>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</si>
  <si>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</si>
  <si>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</si>
  <si>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</si>
  <si>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</si>
  <si>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</si>
  <si>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</si>
  <si>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</si>
  <si>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</si>
  <si>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</si>
  <si>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</si>
  <si>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</si>
  <si>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</si>
  <si>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</si>
  <si>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</si>
  <si>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</si>
  <si>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</si>
  <si>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</si>
  <si>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</si>
  <si>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</si>
  <si>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</si>
  <si>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</si>
  <si>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</si>
  <si>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</si>
  <si>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</si>
  <si>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</si>
  <si>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</si>
  <si>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</si>
  <si>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</si>
  <si>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</si>
  <si>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</si>
  <si>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</si>
  <si>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</si>
  <si>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</si>
  <si>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</si>
  <si>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</si>
  <si>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</si>
  <si>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002-2019</t>
  </si>
  <si>
    <t>CENTRO EDUCATIVO GIMNASIO DEL SUR</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</si>
  <si>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</si>
  <si>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</si>
  <si>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</si>
  <si>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</si>
  <si>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</si>
  <si>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</si>
  <si>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</si>
  <si>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</si>
  <si>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</si>
  <si>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</si>
  <si>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</si>
  <si>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</si>
  <si>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</si>
  <si>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</si>
  <si>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</si>
  <si>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</si>
  <si>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</si>
  <si>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</si>
  <si>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</si>
  <si>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</si>
  <si>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</si>
  <si>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FABIAN ALBERTO TAMARA BALOCO</t>
  </si>
  <si>
    <t>CRA 18 N°23-20 EDIF CAJA AGRARIA CENTRO</t>
  </si>
  <si>
    <t>CALLE 34 N°29-52</t>
  </si>
  <si>
    <t>balocox@hotmail.com</t>
  </si>
  <si>
    <t>2021-70-10001729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</si>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</sst>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6" zoomScaleNormal="8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2704</v>
      </c>
      <c r="D15" s="35"/>
      <c r="E15" s="35"/>
      <c r="F15" s="5"/>
      <c r="G15" s="32" t="s">
        <v>1168</v>
      </c>
      <c r="H15" s="103" t="s">
        <v>453</v>
      </c>
      <c r="I15" s="32" t="s">
        <v>2624</v>
      </c>
      <c r="J15" s="108" t="s">
        <v>2626</v>
      </c>
      <c r="L15" s="225" t="s">
        <v>8</v>
      </c>
      <c r="M15" s="22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244"/>
      <c r="I20" s="138" t="s">
        <v>453</v>
      </c>
      <c r="J20" s="139" t="s">
        <v>963</v>
      </c>
      <c r="K20" s="140">
        <v>480699306</v>
      </c>
      <c r="L20" s="141"/>
      <c r="M20" s="141">
        <v>44561</v>
      </c>
      <c r="N20" s="126">
        <f>+(M20-L20)/30</f>
        <v>1485.3666666666666</v>
      </c>
      <c r="O20" s="129"/>
      <c r="U20" s="125"/>
      <c r="V20" s="105">
        <f ca="1">NOW()</f>
        <v>44193.695299421299</v>
      </c>
      <c r="W20" s="105">
        <f ca="1">NOW()</f>
        <v>44193.695299421299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0"/>
      <c r="I37" s="121"/>
      <c r="J37" s="121"/>
      <c r="K37" s="121"/>
      <c r="L37" s="121"/>
      <c r="M37" s="121"/>
      <c r="N37" s="121"/>
      <c r="O37" s="122"/>
    </row>
    <row r="38" spans="1:16" ht="21" customHeight="1" x14ac:dyDescent="0.25">
      <c r="A38" s="9"/>
      <c r="B38" s="239" t="str">
        <f>VLOOKUP(B20,EAS!A2:B1439,2,0)</f>
        <v>FUNDACIÓN PARA LA INVESTIGACIÓN Y EL DESARROLLO SOCIAL</v>
      </c>
      <c r="C38" s="239"/>
      <c r="D38" s="239"/>
      <c r="E38" s="239"/>
      <c r="F38" s="239"/>
      <c r="G38" s="5"/>
      <c r="H38" s="123"/>
      <c r="I38" s="248" t="s">
        <v>7</v>
      </c>
      <c r="J38" s="248"/>
      <c r="K38" s="248"/>
      <c r="L38" s="248"/>
      <c r="M38" s="248"/>
      <c r="N38" s="248"/>
      <c r="O38" s="124"/>
    </row>
    <row r="39" spans="1:16" ht="42.95" customHeight="1" thickBot="1" x14ac:dyDescent="0.3">
      <c r="A39" s="10"/>
      <c r="B39" s="11"/>
      <c r="C39" s="11"/>
      <c r="D39" s="11"/>
      <c r="E39" s="11"/>
      <c r="F39" s="11"/>
      <c r="G39" s="11"/>
      <c r="H39" s="10"/>
      <c r="I39" s="234" t="s">
        <v>2705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2677</v>
      </c>
      <c r="E48" s="166">
        <v>43497</v>
      </c>
      <c r="F48" s="166">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2678</v>
      </c>
      <c r="C49" s="116" t="s">
        <v>32</v>
      </c>
      <c r="D49" s="113" t="s">
        <v>2679</v>
      </c>
      <c r="E49" s="166">
        <v>43497</v>
      </c>
      <c r="F49" s="166">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6">
        <v>43132</v>
      </c>
      <c r="F50" s="166">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7" t="s">
        <v>2676</v>
      </c>
      <c r="C51" s="116" t="s">
        <v>32</v>
      </c>
      <c r="D51" s="168" t="s">
        <v>2681</v>
      </c>
      <c r="E51" s="169">
        <v>42767</v>
      </c>
      <c r="F51" s="169">
        <v>43069</v>
      </c>
      <c r="G51" s="149">
        <f t="shared" ref="G51:G107" si="4">IF(AND(E51&lt;&gt;"",F51&lt;&gt;""),((F51-E51)/30),"")</f>
        <v>10.066666666666666</v>
      </c>
      <c r="H51" s="167"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7" t="s">
        <v>2678</v>
      </c>
      <c r="C52" s="116" t="s">
        <v>32</v>
      </c>
      <c r="D52" s="170" t="s">
        <v>2682</v>
      </c>
      <c r="E52" s="169">
        <v>42767</v>
      </c>
      <c r="F52" s="169">
        <v>43069</v>
      </c>
      <c r="G52" s="149">
        <f t="shared" si="4"/>
        <v>10.066666666666666</v>
      </c>
      <c r="H52" s="167"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7" t="s">
        <v>2676</v>
      </c>
      <c r="C53" s="116" t="s">
        <v>32</v>
      </c>
      <c r="D53" s="170" t="s">
        <v>2683</v>
      </c>
      <c r="E53" s="169">
        <v>42401</v>
      </c>
      <c r="F53" s="169">
        <v>42704</v>
      </c>
      <c r="G53" s="149">
        <f t="shared" si="4"/>
        <v>10.1</v>
      </c>
      <c r="H53" s="167"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7" t="s">
        <v>2676</v>
      </c>
      <c r="C54" s="116" t="s">
        <v>32</v>
      </c>
      <c r="D54" s="170" t="s">
        <v>2684</v>
      </c>
      <c r="E54" s="169">
        <v>42036</v>
      </c>
      <c r="F54" s="169">
        <v>42338</v>
      </c>
      <c r="G54" s="149">
        <f t="shared" si="4"/>
        <v>10.066666666666666</v>
      </c>
      <c r="H54" s="167"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7" t="s">
        <v>2678</v>
      </c>
      <c r="C55" s="116" t="s">
        <v>32</v>
      </c>
      <c r="D55" s="170" t="s">
        <v>2685</v>
      </c>
      <c r="E55" s="169">
        <v>41306</v>
      </c>
      <c r="F55" s="169">
        <v>41608</v>
      </c>
      <c r="G55" s="149">
        <f t="shared" si="4"/>
        <v>10.066666666666666</v>
      </c>
      <c r="H55" s="167"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7" t="s">
        <v>2678</v>
      </c>
      <c r="C56" s="116" t="s">
        <v>32</v>
      </c>
      <c r="D56" s="170" t="s">
        <v>2686</v>
      </c>
      <c r="E56" s="169">
        <v>40940</v>
      </c>
      <c r="F56" s="169">
        <v>41243</v>
      </c>
      <c r="G56" s="149">
        <f t="shared" si="4"/>
        <v>10.1</v>
      </c>
      <c r="H56" s="167"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6">
        <v>43971</v>
      </c>
      <c r="F57" s="166">
        <v>44165</v>
      </c>
      <c r="G57" s="149">
        <f t="shared" si="4"/>
        <v>6.4666666666666668</v>
      </c>
      <c r="H57" s="175" t="s">
        <v>2698</v>
      </c>
      <c r="I57" s="171" t="s">
        <v>453</v>
      </c>
      <c r="J57" s="171" t="s">
        <v>963</v>
      </c>
      <c r="K57" s="68">
        <v>1220874998</v>
      </c>
      <c r="L57" s="176" t="str">
        <f t="shared" si="2"/>
        <v>-</v>
      </c>
      <c r="M57" s="67"/>
      <c r="N57" s="65" t="s">
        <v>2634</v>
      </c>
      <c r="O57" s="65" t="s">
        <v>1148</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2699</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0.02</v>
      </c>
      <c r="G179" s="154">
        <f>IF(F179&gt;0,SUM(E179+F179),"")</f>
        <v>0.04</v>
      </c>
      <c r="H179" s="5"/>
      <c r="I179" s="192" t="s">
        <v>2671</v>
      </c>
      <c r="J179" s="192"/>
      <c r="K179" s="192"/>
      <c r="L179" s="192"/>
      <c r="M179" s="161">
        <v>0.03</v>
      </c>
      <c r="O179" s="8"/>
      <c r="Q179" s="19"/>
      <c r="R179" s="148">
        <f>IF(M179&gt;0,SUM(L179+M179),"")</f>
        <v>0.03</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19227972.240000002</v>
      </c>
      <c r="F185" s="92"/>
      <c r="G185" s="93"/>
      <c r="H185" s="88"/>
      <c r="I185" s="90" t="s">
        <v>2627</v>
      </c>
      <c r="J185" s="155">
        <f>+SUM(M179:M183)</f>
        <v>0.03</v>
      </c>
      <c r="K185" s="237" t="s">
        <v>2628</v>
      </c>
      <c r="L185" s="237"/>
      <c r="M185" s="94">
        <f>+J185*(SUM(K20:K35))</f>
        <v>14420979.18</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6" t="s">
        <v>2636</v>
      </c>
      <c r="C192" s="196"/>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2700</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17" t="s">
        <v>2702</v>
      </c>
      <c r="L211" s="21"/>
      <c r="M211" s="21"/>
      <c r="N211" s="21"/>
      <c r="O211" s="8"/>
    </row>
    <row r="212" spans="1:15" x14ac:dyDescent="0.25">
      <c r="A212" s="9"/>
      <c r="B212" s="27" t="s">
        <v>2619</v>
      </c>
      <c r="C212" s="117" t="s">
        <v>2700</v>
      </c>
      <c r="D212" s="21"/>
      <c r="G212" s="27" t="s">
        <v>2621</v>
      </c>
      <c r="H212" s="177">
        <v>3114000556</v>
      </c>
      <c r="J212" s="27" t="s">
        <v>2623</v>
      </c>
      <c r="K212" s="117"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2020-12-28T20:05:11Z</cp:lastPrinted>
  <dcterms:created xsi:type="dcterms:W3CDTF">2020-10-14T21:57:42Z</dcterms:created>
  <dcterms:modified xsi:type="dcterms:W3CDTF">2020-12-28T21:41:23Z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