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<sst xmlns="http://schemas.openxmlformats.org/spreadsheetml/2006/main" count="3098" uniqueCount="2704">
  <si>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</si>
  <si>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</si>
  <si>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</si>
  <si>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</si>
  <si>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</si>
  <si>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</si>
  <si>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</si>
  <si>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</si>
  <si>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</si>
  <si>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</si>
  <si>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</si>
  <si>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</si>
  <si>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</si>
  <si>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</si>
  <si>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</si>
  <si>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</si>
  <si>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</si>
  <si>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</si>
  <si>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</si>
  <si>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</si>
  <si>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</si>
  <si>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</si>
  <si>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</si>
  <si>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</si>
  <si>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</si>
  <si>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</si>
  <si>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</si>
  <si>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</si>
  <si>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</si>
  <si>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</si>
  <si>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</si>
  <si>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</si>
  <si>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</si>
  <si>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</si>
  <si>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</si>
  <si>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</si>
  <si>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</si>
  <si>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</si>
  <si>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</si>
  <si>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</si>
  <si>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</si>
  <si>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</si>
  <si>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</si>
  <si>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</si>
  <si>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</si>
  <si>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</si>
  <si>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</si>
  <si>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</si>
  <si>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</si>
  <si>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</si>
  <si>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</si>
  <si>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</si>
  <si>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</si>
  <si>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</si>
  <si>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</si>
  <si>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</si>
  <si>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</si>
  <si>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</si>
  <si>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</si>
  <si>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</si>
  <si>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</si>
  <si>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</si>
  <si>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</si>
  <si>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</si>
  <si>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</si>
  <si>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</si>
  <si>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</si>
  <si>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</si>
  <si>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</si>
  <si>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</si>
  <si>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</si>
  <si>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</si>
  <si>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</si>
  <si>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</si>
  <si>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</si>
  <si>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</si>
  <si>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</si>
  <si>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</si>
  <si>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</si>
  <si>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</si>
  <si>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</si>
  <si>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</si>
  <si>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</si>
  <si>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</si>
  <si>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</si>
  <si>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</si>
  <si>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</si>
  <si>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</si>
  <si>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</si>
  <si>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</si>
  <si>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</si>
  <si>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</si>
  <si>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</si>
  <si>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</si>
  <si>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</si>
  <si>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</si>
  <si>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</si>
  <si>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</si>
  <si>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</si>
  <si>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</si>
  <si>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</si>
  <si>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</si>
  <si>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</si>
  <si>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</si>
  <si>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</si>
  <si>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</si>
  <si>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</si>
  <si>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</si>
  <si>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</si>
  <si>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</si>
  <si>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</si>
  <si>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</si>
  <si>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</si>
  <si>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</si>
  <si>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</si>
  <si>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</si>
  <si>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</si>
  <si>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</si>
  <si>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</si>
  <si>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</si>
  <si>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</si>
  <si>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</si>
  <si>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</si>
  <si>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</si>
  <si>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</si>
  <si>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</si>
  <si>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</si>
  <si>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</si>
  <si>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</si>
  <si>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</si>
  <si>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</si>
  <si>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</si>
  <si>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</si>
  <si>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</si>
  <si>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</si>
  <si>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</si>
  <si>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</si>
  <si>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</si>
  <si>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</si>
  <si>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</si>
  <si>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</si>
  <si>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</si>
  <si>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</si>
  <si>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</si>
  <si>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</si>
  <si>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</si>
  <si>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</si>
  <si>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</si>
  <si>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</si>
  <si>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</si>
  <si>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</si>
  <si>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</si>
  <si>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</si>
  <si>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</si>
  <si>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</si>
  <si>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</si>
  <si>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</si>
  <si>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</si>
  <si>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</si>
  <si>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</si>
  <si>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</si>
  <si>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</si>
  <si>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</si>
  <si>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</si>
  <si>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</si>
  <si>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</si>
  <si>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</si>
  <si>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</si>
  <si>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</si>
  <si>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</si>
  <si>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</si>
  <si>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</si>
  <si>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</si>
  <si>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</si>
  <si>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</si>
  <si>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</si>
  <si>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</si>
  <si>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</si>
  <si>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</si>
  <si>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</si>
  <si>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</si>
  <si>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</si>
  <si>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</si>
  <si>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</si>
  <si>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</si>
  <si>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</si>
  <si>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</si>
  <si>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</si>
  <si>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</si>
  <si>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</si>
  <si>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</si>
  <si>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</si>
  <si>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</si>
  <si>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</si>
  <si>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</si>
  <si>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</si>
  <si>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</si>
  <si>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</si>
  <si>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</si>
  <si>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</si>
  <si>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</si>
  <si>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</si>
  <si>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</si>
  <si>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</si>
  <si>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</si>
  <si>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</si>
  <si>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</si>
  <si>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</si>
  <si>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</si>
  <si>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</si>
  <si>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</si>
  <si>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</si>
  <si>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</si>
  <si>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</si>
  <si>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</si>
  <si>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</si>
  <si>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</si>
  <si>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</si>
  <si>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</si>
  <si>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</si>
  <si>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</si>
  <si>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</si>
  <si>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</si>
  <si>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</si>
  <si>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</si>
  <si>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</si>
  <si>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</si>
  <si>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</si>
  <si>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</si>
  <si>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</si>
  <si>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</si>
  <si>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</si>
  <si>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</si>
  <si>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</si>
  <si>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</si>
  <si>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</si>
  <si>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</si>
  <si>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</si>
  <si>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</si>
  <si>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</si>
  <si>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</si>
  <si>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</si>
  <si>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</si>
  <si>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</si>
  <si>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</si>
  <si>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</si>
  <si>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</si>
  <si>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</si>
  <si>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</si>
  <si>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</si>
  <si>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</si>
  <si>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</si>
  <si>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</si>
  <si>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</si>
  <si>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</si>
  <si>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</si>
  <si>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</si>
  <si>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</si>
  <si>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</si>
  <si>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</si>
  <si>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</si>
  <si>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</si>
  <si>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</si>
  <si>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</si>
  <si>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</si>
  <si>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</si>
  <si>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</si>
  <si>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</si>
  <si>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</si>
  <si>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</si>
  <si>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</si>
  <si>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</si>
  <si>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</si>
  <si>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</si>
  <si>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</si>
  <si>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</si>
  <si>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</si>
  <si>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</si>
  <si>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</si>
  <si>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</si>
  <si>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</si>
  <si>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</si>
  <si>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</si>
  <si>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</si>
  <si>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</si>
  <si>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</si>
  <si>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</si>
  <si>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</si>
  <si>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</si>
  <si>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</si>
  <si>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</si>
  <si>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</si>
  <si>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</si>
  <si>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</si>
  <si>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</si>
  <si>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</si>
  <si>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</si>
  <si>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</si>
  <si>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</si>
  <si>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</si>
  <si>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</si>
  <si>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</si>
  <si>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</si>
  <si>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</si>
  <si>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</si>
  <si>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</si>
  <si>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</si>
  <si>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</si>
  <si>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</si>
  <si>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</si>
  <si>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</si>
  <si>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</si>
  <si>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</si>
  <si>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</si>
  <si>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</si>
  <si>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</si>
  <si>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</si>
  <si>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</si>
  <si>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</si>
  <si>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</si>
  <si>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</si>
  <si>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</si>
  <si>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</si>
  <si>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</si>
  <si>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</si>
  <si>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</si>
  <si>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</si>
  <si>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</si>
  <si>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</si>
  <si>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</si>
  <si>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</si>
  <si>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</si>
  <si>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</si>
  <si>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</si>
  <si>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</si>
  <si>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</si>
  <si>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</si>
  <si>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</si>
  <si>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</si>
  <si>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</si>
  <si>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</si>
  <si>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</si>
  <si>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</si>
  <si>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</si>
  <si>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</si>
  <si>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</si>
  <si>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</si>
  <si>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</si>
  <si>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</si>
  <si>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</si>
  <si>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</si>
  <si>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</si>
  <si>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</si>
  <si>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</si>
  <si>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</si>
  <si>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</si>
  <si>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</si>
  <si>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</si>
  <si>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</si>
  <si>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</si>
  <si>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</si>
  <si>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</si>
  <si>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</si>
  <si>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</si>
  <si>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</si>
  <si>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</si>
  <si>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</si>
  <si>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</si>
  <si>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</si>
  <si>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</si>
  <si>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</si>
  <si>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</si>
  <si>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</si>
  <si>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</si>
  <si>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</si>
  <si>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</si>
  <si>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</si>
  <si>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</si>
  <si>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</si>
  <si>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</si>
  <si>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</si>
  <si>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</si>
  <si>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</si>
  <si>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</si>
  <si>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</si>
  <si>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</si>
  <si>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</si>
  <si>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</si>
  <si>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</si>
  <si>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</si>
  <si>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</si>
  <si>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</si>
  <si>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</si>
  <si>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</si>
  <si>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</si>
  <si>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</si>
  <si>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</si>
  <si>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</si>
  <si>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</si>
  <si>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</si>
  <si>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</si>
  <si>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</si>
  <si>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</si>
  <si>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</si>
  <si>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</si>
  <si>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</si>
  <si>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</si>
  <si>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</si>
  <si>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</si>
  <si>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</si>
  <si>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</si>
  <si>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</si>
  <si>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</si>
  <si>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</si>
  <si>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</si>
  <si>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</si>
  <si>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</si>
  <si>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</si>
  <si>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</si>
  <si>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</si>
  <si>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</si>
  <si>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</si>
  <si>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</si>
  <si>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</si>
  <si>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</si>
  <si>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</si>
  <si>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</si>
  <si>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</si>
  <si>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</si>
  <si>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</si>
  <si>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</si>
  <si>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</si>
  <si>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</si>
  <si>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</si>
  <si>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</si>
  <si>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</si>
  <si>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</si>
  <si>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</si>
  <si>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</si>
  <si>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</si>
  <si>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</si>
  <si>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</si>
  <si>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</si>
  <si>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</si>
  <si>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</si>
  <si>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</si>
  <si>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</si>
  <si>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</si>
  <si>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</si>
  <si>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</si>
  <si>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</si>
  <si>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</si>
  <si>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</si>
  <si>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</si>
  <si>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</si>
  <si>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</si>
  <si>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</si>
  <si>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</si>
  <si>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</si>
  <si>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</si>
  <si>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</si>
  <si>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</si>
  <si>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</si>
  <si>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</si>
  <si>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</si>
  <si>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</si>
  <si>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</si>
  <si>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</si>
  <si>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</si>
  <si>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</si>
  <si>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</si>
  <si>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</si>
  <si>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</si>
  <si>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</si>
  <si>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</si>
  <si>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</si>
  <si>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</si>
  <si>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</si>
  <si>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</si>
  <si>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</si>
  <si>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</si>
  <si>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</si>
  <si>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</si>
  <si>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</si>
  <si>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</si>
  <si>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</si>
  <si>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</si>
  <si>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</si>
  <si>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</si>
  <si>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</si>
  <si>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</si>
  <si>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</si>
  <si>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</si>
  <si>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</si>
  <si>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</si>
  <si>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</si>
  <si>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</si>
  <si>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</si>
  <si>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</si>
  <si>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</si>
  <si>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</si>
  <si>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</si>
  <si>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</si>
  <si>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</si>
  <si>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</si>
  <si>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</si>
  <si>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</si>
  <si>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</si>
  <si>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</si>
  <si>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</si>
  <si>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</si>
  <si>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</si>
  <si>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</si>
  <si>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</si>
  <si>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</si>
  <si>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</si>
  <si>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</si>
  <si>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</si>
  <si>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</si>
  <si>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</si>
  <si>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</si>
  <si>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</si>
  <si>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</si>
  <si>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</si>
  <si>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</si>
  <si>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</si>
  <si>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</si>
  <si>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</si>
  <si>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</si>
  <si>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</si>
  <si>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</si>
  <si>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</si>
  <si>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</si>
  <si>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</si>
  <si>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</si>
  <si>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</si>
  <si>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</si>
  <si>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</si>
  <si>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</si>
  <si>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</si>
  <si>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</si>
  <si>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</si>
  <si>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</si>
  <si>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</si>
  <si>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</si>
  <si>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</si>
  <si>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</si>
  <si>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</si>
  <si>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</si>
  <si>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</si>
  <si>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</si>
  <si>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</si>
  <si>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</si>
  <si>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</si>
  <si>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</si>
  <si>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</si>
  <si>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</si>
  <si>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</si>
  <si>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</si>
  <si>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</si>
  <si>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</si>
  <si>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</si>
  <si>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</si>
  <si>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</si>
  <si>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</si>
  <si>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</si>
  <si>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</si>
  <si>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</si>
  <si>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</si>
  <si>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</si>
  <si>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</si>
  <si>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</si>
  <si>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</si>
  <si>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</si>
  <si>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</si>
  <si>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</si>
  <si>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</si>
  <si>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</si>
  <si>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</si>
  <si>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</si>
  <si>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</si>
  <si>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</si>
  <si>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</si>
  <si>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</si>
  <si>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</si>
  <si>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</si>
  <si>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</si>
  <si>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</si>
  <si>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</si>
  <si>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</si>
  <si>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</si>
  <si>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</si>
  <si>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</si>
  <si>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</si>
  <si>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</si>
  <si>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</si>
  <si>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</si>
  <si>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</si>
  <si>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</si>
  <si>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</si>
  <si>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</si>
  <si>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</si>
  <si>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</si>
  <si>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</si>
  <si>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</si>
  <si>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</si>
  <si>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</si>
  <si>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</si>
  <si>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</si>
  <si>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</si>
  <si>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</si>
  <si>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</si>
  <si>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</si>
  <si>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</si>
  <si>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</si>
  <si>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</si>
  <si>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</si>
  <si>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</si>
  <si>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</si>
  <si>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</si>
  <si>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</si>
  <si>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</si>
  <si>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</si>
  <si>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</si>
  <si>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</si>
  <si>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</si>
  <si>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</si>
  <si>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</si>
  <si>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</si>
  <si>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</si>
  <si>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</si>
  <si>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</si>
  <si>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</si>
  <si>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</si>
  <si>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</si>
  <si>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</si>
  <si>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</si>
  <si>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</si>
  <si>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</si>
  <si>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</si>
  <si>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</si>
  <si>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</si>
  <si>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</si>
  <si>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</si>
  <si>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</si>
  <si>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</si>
  <si>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</si>
  <si>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</si>
  <si>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</si>
  <si>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</si>
  <si>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</si>
  <si>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</si>
  <si>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</si>
  <si>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</si>
  <si>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</si>
  <si>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</si>
  <si>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</si>
  <si>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</si>
  <si>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</si>
  <si>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</si>
  <si>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</si>
  <si>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</si>
  <si>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</si>
  <si>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</si>
  <si>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</si>
  <si>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</si>
  <si>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</si>
  <si>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</si>
  <si>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</si>
  <si>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</si>
  <si>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</si>
  <si>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</si>
  <si>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</si>
  <si>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</si>
  <si>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</si>
  <si>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</si>
  <si>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</si>
  <si>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</si>
  <si>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</si>
  <si>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</si>
  <si>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</si>
  <si>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</si>
  <si>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</si>
  <si>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</si>
  <si>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</si>
  <si>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</si>
  <si>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</si>
  <si>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</si>
  <si>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</si>
  <si>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</si>
  <si>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</si>
  <si>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</si>
  <si>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</si>
  <si>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</si>
  <si>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</si>
  <si>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</si>
  <si>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</si>
  <si>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</si>
  <si>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</si>
  <si>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</si>
  <si>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</si>
  <si>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</si>
  <si>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</si>
  <si>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</si>
  <si>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</si>
  <si>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</si>
  <si>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</si>
  <si>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</si>
  <si>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</si>
  <si>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</si>
  <si>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</si>
  <si>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</si>
  <si>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</si>
  <si>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</si>
  <si>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</si>
  <si>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</si>
  <si>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</si>
  <si>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</si>
  <si>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</si>
  <si>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</si>
  <si>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</si>
  <si>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</si>
  <si>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</si>
  <si>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</si>
  <si>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</si>
  <si>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</si>
  <si>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</si>
  <si>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</si>
  <si>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</si>
  <si>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</si>
  <si>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</si>
  <si>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</si>
  <si>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</si>
  <si>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</si>
  <si>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</si>
  <si>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</si>
  <si>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</si>
  <si>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</si>
  <si>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</si>
  <si>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</si>
  <si>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</si>
  <si>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</si>
  <si>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</si>
  <si>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</si>
  <si>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</si>
  <si>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</si>
  <si>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</si>
  <si>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</si>
  <si>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</si>
  <si>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</si>
  <si>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</si>
  <si>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</si>
  <si>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</si>
  <si>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</si>
  <si>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</si>
  <si>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</si>
  <si>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</si>
  <si>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</si>
  <si>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</si>
  <si>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</si>
  <si>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</si>
  <si>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</si>
  <si>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</si>
  <si>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</si>
  <si>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</si>
  <si>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</si>
  <si>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</si>
  <si>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</si>
  <si>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</si>
  <si>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</si>
  <si>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</si>
  <si>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</si>
  <si>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</si>
  <si>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</si>
  <si>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</si>
  <si>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</si>
  <si>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</si>
  <si>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</si>
  <si>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</si>
  <si>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</si>
  <si>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</si>
  <si>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</si>
  <si>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</si>
  <si>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</si>
  <si>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</si>
  <si>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</si>
  <si>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</si>
  <si>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</si>
  <si>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</si>
  <si>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</si>
  <si>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</si>
  <si>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</si>
  <si>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</si>
  <si>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</si>
  <si>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</si>
  <si>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</si>
  <si>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</si>
  <si>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</si>
  <si>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</si>
  <si>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</si>
  <si>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</si>
  <si>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</si>
  <si>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</si>
  <si>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</si>
  <si>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</si>
  <si>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</si>
  <si>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</si>
  <si>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</si>
  <si>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</si>
  <si>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</si>
  <si>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</si>
  <si>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</si>
  <si>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</si>
  <si>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</si>
  <si>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</si>
  <si>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</si>
  <si>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</si>
  <si>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</si>
  <si>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</si>
  <si>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</si>
  <si>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</si>
  <si>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</si>
  <si>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</si>
  <si>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</si>
  <si>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</si>
  <si>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</si>
  <si>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</si>
  <si>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</si>
  <si>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</si>
  <si>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</si>
  <si>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</si>
  <si>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</si>
  <si>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</si>
  <si>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</si>
  <si>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</si>
  <si>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</si>
  <si>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</si>
  <si>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</si>
  <si>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</si>
  <si>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</si>
  <si>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</si>
  <si>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</si>
  <si>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</si>
  <si>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</si>
  <si>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</si>
  <si>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</si>
  <si>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</si>
  <si>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</si>
  <si>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</si>
  <si>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</si>
  <si>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</si>
  <si>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</si>
  <si>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</si>
  <si>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</si>
  <si>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</si>
  <si>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</si>
  <si>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</si>
  <si>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</si>
  <si>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</si>
  <si>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</si>
  <si>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</si>
  <si>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</si>
  <si>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</si>
  <si>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</si>
  <si>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</si>
  <si>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</si>
  <si>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</si>
  <si>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</si>
  <si>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</si>
  <si>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</si>
  <si>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</si>
  <si>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</si>
  <si>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</si>
  <si>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</si>
  <si>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</si>
  <si>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</si>
  <si>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</si>
  <si>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</si>
  <si>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</si>
  <si>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</si>
  <si>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</si>
  <si>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</si>
  <si>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</si>
  <si>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</si>
  <si>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</si>
  <si>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</si>
  <si>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</si>
  <si>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</si>
  <si>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</si>
  <si>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</si>
  <si>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</si>
  <si>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</si>
  <si>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</si>
  <si>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</si>
  <si>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</si>
  <si>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</si>
  <si>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</si>
  <si>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</si>
  <si>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</si>
  <si>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</si>
  <si>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</si>
  <si>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</si>
  <si>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</si>
  <si>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</si>
  <si>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</si>
  <si>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</si>
  <si>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</si>
  <si>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</si>
  <si>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</si>
  <si>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</si>
  <si>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</si>
  <si>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</si>
  <si>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</si>
  <si>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</si>
  <si>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</si>
  <si>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</si>
  <si>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</si>
  <si>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</si>
  <si>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</si>
  <si>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</si>
  <si>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</si>
  <si>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</si>
  <si>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</si>
  <si>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</si>
  <si>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</si>
  <si>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</si>
  <si>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</si>
  <si>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</si>
  <si>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</si>
  <si>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</si>
  <si>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</si>
  <si>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</si>
  <si>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</si>
  <si>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</si>
  <si>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</si>
  <si>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</si>
  <si>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</si>
  <si>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</si>
  <si>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</si>
  <si>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</si>
  <si>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</si>
  <si>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</si>
  <si>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</si>
  <si>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</si>
  <si>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</si>
  <si>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</si>
  <si>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</si>
  <si>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</si>
  <si>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</si>
  <si>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</si>
  <si>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</si>
  <si>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</si>
  <si>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</si>
  <si>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</si>
  <si>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</si>
  <si>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</si>
  <si>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</si>
  <si>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</si>
  <si>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</si>
  <si>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</si>
  <si>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</si>
  <si>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</si>
  <si>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</si>
  <si>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</si>
  <si>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</si>
  <si>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</si>
  <si>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</si>
  <si>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</si>
  <si>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</si>
  <si>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</si>
  <si>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</si>
  <si>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</si>
  <si>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</si>
  <si>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</si>
  <si>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</si>
  <si>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</si>
  <si>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</si>
  <si>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</si>
  <si>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</si>
  <si>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</si>
  <si>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</si>
  <si>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</si>
  <si>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</si>
  <si>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</si>
  <si>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</si>
  <si>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</si>
  <si>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</si>
  <si>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</si>
  <si>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</si>
  <si>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</si>
  <si>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</si>
  <si>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</si>
  <si>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</si>
  <si>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</si>
  <si>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</si>
  <si>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</si>
  <si>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</si>
  <si>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</si>
  <si>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</si>
  <si>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</si>
  <si>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</si>
  <si>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</si>
  <si>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</si>
  <si>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</si>
  <si>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</si>
  <si>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</si>
  <si>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</si>
  <si>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</si>
  <si>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</si>
  <si>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</si>
  <si>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</si>
  <si>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</si>
  <si>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</si>
  <si>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</si>
  <si>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</si>
  <si>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</si>
  <si>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</si>
  <si>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</si>
  <si>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</si>
  <si>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</si>
  <si>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</si>
  <si>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</si>
  <si>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</si>
  <si>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</si>
  <si>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</si>
  <si>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</si>
  <si>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</si>
  <si>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</si>
  <si>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</si>
  <si>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</si>
  <si>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</si>
  <si>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</si>
  <si>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</si>
  <si>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</si>
  <si>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</si>
  <si>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</si>
  <si>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</si>
  <si>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</si>
  <si>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</si>
  <si>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</si>
  <si>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</si>
  <si>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</si>
  <si>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</si>
  <si>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</si>
  <si>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</si>
  <si>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</si>
  <si>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</si>
  <si>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</si>
  <si>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</si>
  <si>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</si>
  <si>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</si>
  <si>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</si>
  <si>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</si>
  <si>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</si>
  <si>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</si>
  <si>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</si>
  <si>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</si>
  <si>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</si>
  <si>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</si>
  <si>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</si>
  <si>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</si>
  <si>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</si>
  <si>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</si>
  <si>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</si>
  <si>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</si>
  <si>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</si>
  <si>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</si>
  <si>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</si>
  <si>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</si>
  <si>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</si>
  <si>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</si>
  <si>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</si>
  <si>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</si>
  <si>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</si>
  <si>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</si>
  <si>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</si>
  <si>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</si>
  <si>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</si>
  <si>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</si>
  <si>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</si>
  <si>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</si>
  <si>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</si>
  <si>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</si>
  <si>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</si>
  <si>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</si>
  <si>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</si>
  <si>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</si>
  <si>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</si>
  <si>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</si>
  <si>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</si>
  <si>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</si>
  <si>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</si>
  <si>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</si>
  <si>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</si>
  <si>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</si>
  <si>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</si>
  <si>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</si>
  <si>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</si>
  <si>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</si>
  <si>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</si>
  <si>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</si>
  <si>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</si>
  <si>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</si>
  <si>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</si>
  <si>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</si>
  <si>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</si>
  <si>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</si>
  <si>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</si>
  <si>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</si>
  <si>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</si>
  <si>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</si>
  <si>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</si>
  <si>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</si>
  <si>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</si>
  <si>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</si>
  <si>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</si>
  <si>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</si>
  <si>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</si>
  <si>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</si>
  <si>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</si>
  <si>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</si>
  <si>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</si>
  <si>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</si>
  <si>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</si>
  <si>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</si>
  <si>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</si>
  <si>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</si>
  <si>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</si>
  <si>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</si>
  <si>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</si>
  <si>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</si>
  <si>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</si>
  <si>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</si>
  <si>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</si>
  <si>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</si>
  <si>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</si>
  <si>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</si>
  <si>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</si>
  <si>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</si>
  <si>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</si>
  <si>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</si>
  <si>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</si>
  <si>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</si>
  <si>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</si>
  <si>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</si>
  <si>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</si>
  <si>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</si>
  <si>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</si>
  <si>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</si>
  <si>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</si>
  <si>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</si>
  <si>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</si>
  <si>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</si>
  <si>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</si>
  <si>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</si>
  <si>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</si>
  <si>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</si>
  <si>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</si>
  <si>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</si>
  <si>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</si>
  <si>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</si>
  <si>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</si>
  <si>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</si>
  <si>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</si>
  <si>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</si>
  <si>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</si>
  <si>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</si>
  <si>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</si>
  <si>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</si>
  <si>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</si>
  <si>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</si>
  <si>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</si>
  <si>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</si>
  <si>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</si>
  <si>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</si>
  <si>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</si>
  <si>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</si>
  <si>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</si>
  <si>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</si>
  <si>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</si>
  <si>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</si>
  <si>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</si>
  <si>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</si>
  <si>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</si>
  <si>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</si>
  <si>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</si>
  <si>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</si>
  <si>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</si>
  <si>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</si>
  <si>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</si>
  <si>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</si>
  <si>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</si>
  <si>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</si>
  <si>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</si>
  <si>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</si>
  <si>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</si>
  <si>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</si>
  <si>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</si>
  <si>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</si>
  <si>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</si>
  <si>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</si>
  <si>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</si>
  <si>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</si>
  <si>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</si>
  <si>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</si>
  <si>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</si>
  <si>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</si>
  <si>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</si>
  <si>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</si>
  <si>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</si>
  <si>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</si>
  <si>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</si>
  <si>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</si>
  <si>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</si>
  <si>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</si>
  <si>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</si>
  <si>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</si>
  <si>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</si>
  <si>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</si>
  <si>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</si>
  <si>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</si>
  <si>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</si>
  <si>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</si>
  <si>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</si>
  <si>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</si>
  <si>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</si>
  <si>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</si>
  <si>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</si>
  <si>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</si>
  <si>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</si>
  <si>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</si>
  <si>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</si>
  <si>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</si>
  <si>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</si>
  <si>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</si>
  <si>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</si>
  <si>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</si>
  <si>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</si>
  <si>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</si>
  <si>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</si>
  <si>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</si>
  <si>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</si>
  <si>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</si>
  <si>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</si>
  <si>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</si>
  <si>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</si>
  <si>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</si>
  <si>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</si>
  <si>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</si>
  <si>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</si>
  <si>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</si>
  <si>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</si>
  <si>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</si>
  <si>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</si>
  <si>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</si>
  <si>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</si>
  <si>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</si>
  <si>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</si>
  <si>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</si>
  <si>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</si>
  <si>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</si>
  <si>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</si>
  <si>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</si>
  <si>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</si>
  <si>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</si>
  <si>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</si>
  <si>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</si>
  <si>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</si>
  <si>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</si>
  <si>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</si>
  <si>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</si>
  <si>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</si>
  <si>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</si>
  <si>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</si>
  <si>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</si>
  <si>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</si>
  <si>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</si>
  <si>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</si>
  <si>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</si>
  <si>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</si>
  <si>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</si>
  <si>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</si>
  <si>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</si>
  <si>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</si>
  <si>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</si>
  <si>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</si>
  <si>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</si>
  <si>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</si>
  <si>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</si>
  <si>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</si>
  <si>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</si>
  <si>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</si>
  <si>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</si>
  <si>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</si>
  <si>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</si>
  <si>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</si>
  <si>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</si>
  <si>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</si>
  <si>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</si>
  <si>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</si>
  <si>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</si>
  <si>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</si>
  <si>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</si>
  <si>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</si>
  <si>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</si>
  <si>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</si>
  <si>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</si>
  <si>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</si>
  <si>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</si>
  <si>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</si>
  <si>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</si>
  <si>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</si>
  <si>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</si>
  <si>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</si>
  <si>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</si>
  <si>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</si>
  <si>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</si>
  <si>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</si>
  <si>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</si>
  <si>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</si>
  <si>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</si>
  <si>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</si>
  <si>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</si>
  <si>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</si>
  <si>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</si>
  <si>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</si>
  <si>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</si>
  <si>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</si>
  <si>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</si>
  <si>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</si>
  <si>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</si>
  <si>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</si>
  <si>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</si>
  <si>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</si>
  <si>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</si>
  <si>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</si>
  <si>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</si>
  <si>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</si>
  <si>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</si>
  <si>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</si>
  <si>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</si>
  <si>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</si>
  <si>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</si>
  <si>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</si>
  <si>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</si>
  <si>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</si>
  <si>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</si>
  <si>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</si>
  <si>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</si>
  <si>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</si>
  <si>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</si>
  <si>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</si>
  <si>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</si>
  <si>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</si>
  <si>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</si>
  <si>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</si>
  <si>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</si>
  <si>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</si>
  <si>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</si>
  <si>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</si>
  <si>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</si>
  <si>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</si>
  <si>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</si>
  <si>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</si>
  <si>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</si>
  <si>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</si>
  <si>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</si>
  <si>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</si>
  <si>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</si>
  <si>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</si>
  <si>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</si>
  <si>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</si>
  <si>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</si>
  <si>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</si>
  <si>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</si>
  <si>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</si>
  <si>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</si>
  <si>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</si>
  <si>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</si>
  <si>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</si>
  <si>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</si>
  <si>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</si>
  <si>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</si>
  <si>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</si>
  <si>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</si>
  <si>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</si>
  <si>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</si>
  <si>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</si>
  <si>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</si>
  <si>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</si>
  <si>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</si>
  <si>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</si>
  <si>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</si>
  <si>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</si>
  <si>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</si>
  <si>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</si>
  <si>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</si>
  <si>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</si>
  <si>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</si>
  <si>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</si>
  <si>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</si>
  <si>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</si>
  <si>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</si>
  <si>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</si>
  <si>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</si>
  <si>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</si>
  <si>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</si>
  <si>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</si>
  <si>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</si>
  <si>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</si>
  <si>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</si>
  <si>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</si>
  <si>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</si>
  <si>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</si>
  <si>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</si>
  <si>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</si>
  <si>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</si>
  <si>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</si>
  <si>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</si>
  <si>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</si>
  <si>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</si>
  <si>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</si>
  <si>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</si>
  <si>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</si>
  <si>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</si>
  <si>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</si>
  <si>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</si>
  <si>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</si>
  <si>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</si>
  <si>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</si>
  <si>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</si>
  <si>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</si>
  <si>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</si>
  <si>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</si>
  <si>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</si>
  <si>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</si>
  <si>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</si>
  <si>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</si>
  <si>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</si>
  <si>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</si>
  <si>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</si>
  <si>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</si>
  <si>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</si>
  <si>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</si>
  <si>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</si>
  <si>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</si>
  <si>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</si>
  <si>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</si>
  <si>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</si>
  <si>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</si>
  <si>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</si>
  <si>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</si>
  <si>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</si>
  <si>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</si>
  <si>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</si>
  <si>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</si>
  <si>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</si>
  <si>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</si>
  <si>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</si>
  <si>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</si>
  <si>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</si>
  <si>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</si>
  <si>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</si>
  <si>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</si>
  <si>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</si>
  <si>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</si>
  <si>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</si>
  <si>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</si>
  <si>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</si>
  <si>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</si>
  <si>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</si>
  <si>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</si>
  <si>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</si>
  <si>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</si>
  <si>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</si>
  <si>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</si>
  <si>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</si>
  <si>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</si>
  <si>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</si>
  <si>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</si>
  <si>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</si>
  <si>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</si>
  <si>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</si>
  <si>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</si>
  <si>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</si>
  <si>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</si>
  <si>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</si>
  <si>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</si>
  <si>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</si>
  <si>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</si>
  <si>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</si>
  <si>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</si>
  <si>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</si>
  <si>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</si>
  <si>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</si>
  <si>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</si>
  <si>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</si>
  <si>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</si>
  <si>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</si>
  <si>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</si>
  <si>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</si>
  <si>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</si>
  <si>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</si>
  <si>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</si>
  <si>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</si>
  <si>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</si>
  <si>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</si>
  <si>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</si>
  <si>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</si>
  <si>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</si>
  <si>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</si>
  <si>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</si>
  <si>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</si>
  <si>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</si>
  <si>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</si>
  <si>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</si>
  <si>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</si>
  <si>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</si>
  <si>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</si>
  <si>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</si>
  <si>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</si>
  <si>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</si>
  <si>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</si>
  <si>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</si>
  <si>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</si>
  <si>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</si>
  <si>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</si>
  <si>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</si>
  <si>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</si>
  <si>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</si>
  <si>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</si>
  <si>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</si>
  <si>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</si>
  <si>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</si>
  <si>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</si>
  <si>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</si>
  <si>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</si>
  <si>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</si>
  <si>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</si>
  <si>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</si>
  <si>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</si>
  <si>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</si>
  <si>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</si>
  <si>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</si>
  <si>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</si>
  <si>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</si>
  <si>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</si>
  <si>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</si>
  <si>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</si>
  <si>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</si>
  <si>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</si>
  <si>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</si>
  <si>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</si>
  <si>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</si>
  <si>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</si>
  <si>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</si>
  <si>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</si>
  <si>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</si>
  <si>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</si>
  <si>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</si>
  <si>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</si>
  <si>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</si>
  <si>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</si>
  <si>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</si>
  <si>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</si>
  <si>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</si>
  <si>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</si>
  <si>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</si>
  <si>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</si>
  <si>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</si>
  <si>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</si>
  <si>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</si>
  <si>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</si>
  <si>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</si>
  <si>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</si>
  <si>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</si>
  <si>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</si>
  <si>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</si>
  <si>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</si>
  <si>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</si>
  <si>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</si>
  <si>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</si>
  <si>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</si>
  <si>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</si>
  <si>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</si>
  <si>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</si>
  <si>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</si>
  <si>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</si>
  <si>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</si>
  <si>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</si>
  <si>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</si>
  <si>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</si>
  <si>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</si>
  <si>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</si>
  <si>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</si>
  <si>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</si>
  <si>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</si>
  <si>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</si>
  <si>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</si>
  <si>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</si>
  <si>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</si>
  <si>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</si>
  <si>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</si>
  <si>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</si>
  <si>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</si>
  <si>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</si>
  <si>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</si>
  <si>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</si>
  <si>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</si>
  <si>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</si>
  <si>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</si>
  <si>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</si>
  <si>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</si>
  <si>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</si>
  <si>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</si>
  <si>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</si>
  <si>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</si>
  <si>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</si>
  <si>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</si>
  <si>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</si>
  <si>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</si>
  <si>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</si>
  <si>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</si>
  <si>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</si>
  <si>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</si>
  <si>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</si>
  <si>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</si>
  <si>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</si>
  <si>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</si>
  <si>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</si>
  <si>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</si>
  <si>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</si>
  <si>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</si>
  <si>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</si>
  <si>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</si>
  <si>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</si>
  <si>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</si>
  <si>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</si>
  <si>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</si>
  <si>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</si>
  <si>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</si>
  <si>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</si>
  <si>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</si>
  <si>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</si>
  <si>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</si>
  <si>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</si>
  <si>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</si>
  <si>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</si>
  <si>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</si>
  <si>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</si>
  <si>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</si>
  <si>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</si>
  <si>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</si>
  <si>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</si>
  <si>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</si>
  <si>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</si>
  <si>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</si>
  <si>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</si>
  <si>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</si>
  <si>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</si>
  <si>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</si>
  <si>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</si>
  <si>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</si>
  <si>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</si>
  <si>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</si>
  <si>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</si>
  <si>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</si>
  <si>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</si>
  <si>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</si>
  <si>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</si>
  <si>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</si>
  <si>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</si>
  <si>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</si>
  <si>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</si>
  <si>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</si>
  <si>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</si>
  <si>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</si>
  <si>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</si>
  <si>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</si>
  <si>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</si>
  <si>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</si>
  <si>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</si>
  <si>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</si>
  <si>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</si>
  <si>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</si>
  <si>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</si>
  <si>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</si>
  <si>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</si>
  <si>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</si>
  <si>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</si>
  <si>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</si>
  <si>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</si>
  <si>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</si>
  <si>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</si>
  <si>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</si>
  <si>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</si>
  <si>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</si>
  <si>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</si>
  <si>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</si>
  <si>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</si>
  <si>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</si>
  <si>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</si>
  <si>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</si>
  <si>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</si>
  <si>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</si>
  <si>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</si>
  <si>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</si>
  <si>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</si>
  <si>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</si>
  <si>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</si>
  <si>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</si>
  <si>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</si>
  <si>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</si>
  <si>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</si>
  <si>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</si>
  <si>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</si>
  <si>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</si>
  <si>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</si>
  <si>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</si>
  <si>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</si>
  <si>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</si>
  <si>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</si>
  <si>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</si>
  <si>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</si>
  <si>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</si>
  <si>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</si>
  <si>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</si>
  <si>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</si>
  <si>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</si>
  <si>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</si>
  <si>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</si>
  <si>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</si>
  <si>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</si>
  <si>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</si>
  <si>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</si>
  <si>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</si>
  <si>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</si>
  <si>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</si>
  <si>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</si>
  <si>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</si>
  <si>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</si>
  <si>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</si>
  <si>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</si>
  <si>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</si>
  <si>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</si>
  <si>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</si>
  <si>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</si>
  <si>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</si>
  <si>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</si>
  <si>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</si>
  <si>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</si>
  <si>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</si>
  <si>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</si>
  <si>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</si>
  <si>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</si>
  <si>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</si>
  <si>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</si>
  <si>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</si>
  <si>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</si>
  <si>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</si>
  <si>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</si>
  <si>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</si>
  <si>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</si>
  <si>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</si>
  <si>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</si>
  <si>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</si>
  <si>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</si>
  <si>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</si>
  <si>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</si>
  <si>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</si>
  <si>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</si>
  <si>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</si>
  <si>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</si>
  <si>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</si>
  <si>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</si>
  <si>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</si>
  <si>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</si>
  <si>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</si>
  <si>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</si>
  <si>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</si>
  <si>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</si>
  <si>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</si>
  <si>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</si>
  <si>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</si>
  <si>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</si>
  <si>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</si>
  <si>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</si>
  <si>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</si>
  <si>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</si>
  <si>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</si>
  <si>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</si>
  <si>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</si>
  <si>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</si>
  <si>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</si>
  <si>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</si>
  <si>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</si>
  <si>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</si>
  <si>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</si>
  <si>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</si>
  <si>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</si>
  <si>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</si>
  <si>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</si>
  <si>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</si>
  <si>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</si>
  <si>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</si>
  <si>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</si>
  <si>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</si>
  <si>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</si>
  <si>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</si>
  <si>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</si>
  <si>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</si>
  <si>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</si>
  <si>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</si>
  <si>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</si>
  <si>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</si>
  <si>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</si>
  <si>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</si>
  <si>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</si>
  <si>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</si>
  <si>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</si>
  <si>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</si>
  <si>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</si>
  <si>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</si>
  <si>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</si>
  <si>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</si>
  <si>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</si>
  <si>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</si>
  <si>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</si>
  <si>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</si>
  <si>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</si>
  <si>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</si>
  <si>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</si>
  <si>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</si>
  <si>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</si>
  <si>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</si>
  <si>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</si>
  <si>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</si>
  <si>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</si>
  <si>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</si>
  <si>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</si>
  <si>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</si>
  <si>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</si>
  <si>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</si>
  <si>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</si>
  <si>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</si>
  <si>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</si>
  <si>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</si>
  <si>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</si>
  <si>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</si>
  <si>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</si>
  <si>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</si>
  <si>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</si>
  <si>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</si>
  <si>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</si>
  <si>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</si>
  <si>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</si>
  <si>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</si>
  <si>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</si>
  <si>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</si>
  <si>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</si>
  <si>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</si>
  <si>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</si>
  <si>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</si>
  <si>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</si>
  <si>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</si>
  <si>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</si>
  <si>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</si>
  <si>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</si>
  <si>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</si>
  <si>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</si>
  <si>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</si>
  <si>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</si>
  <si>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</si>
  <si>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</si>
  <si>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</si>
  <si>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</si>
  <si>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</si>
  <si>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</si>
  <si>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</si>
  <si>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</si>
  <si>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</si>
  <si>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</si>
  <si>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</si>
  <si>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</si>
  <si>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</si>
  <si>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</si>
  <si>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</si>
  <si>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</si>
  <si>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</si>
  <si>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</si>
  <si>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</si>
  <si>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</si>
  <si>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</si>
  <si>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</si>
  <si>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</si>
  <si>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</si>
  <si>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</si>
  <si>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</si>
  <si>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</si>
  <si>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</si>
  <si>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</si>
  <si>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</si>
  <si>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</si>
  <si>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</si>
  <si>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</si>
  <si>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</si>
  <si>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</si>
  <si>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</si>
  <si>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</si>
  <si>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</si>
  <si>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</si>
  <si>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</si>
  <si>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</si>
  <si>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</si>
  <si>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</si>
  <si>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</si>
  <si>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</si>
  <si>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</si>
  <si>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</si>
  <si>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</si>
  <si>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</si>
  <si>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</si>
  <si>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</si>
  <si>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</si>
  <si>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</si>
  <si>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</si>
  <si>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</si>
  <si>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</si>
  <si>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</si>
  <si>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</si>
  <si>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</si>
  <si>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</si>
  <si>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</si>
  <si>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</si>
  <si>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</si>
  <si>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</si>
  <si>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</si>
  <si>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</si>
  <si>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</si>
  <si>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</si>
  <si>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</si>
  <si>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</si>
  <si>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</si>
  <si>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</si>
  <si>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</si>
  <si>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</si>
  <si>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</si>
  <si>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</si>
  <si>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</si>
  <si>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</si>
  <si>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</si>
  <si>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</si>
  <si>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</si>
  <si>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</si>
  <si>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</si>
  <si>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</si>
  <si>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</si>
  <si>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</si>
  <si>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</si>
  <si>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</si>
  <si>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</si>
  <si>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</si>
  <si>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</si>
  <si>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</si>
  <si>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</si>
  <si>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</si>
  <si>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</si>
  <si>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</si>
  <si>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</si>
  <si>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</si>
  <si>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</si>
  <si>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</si>
  <si>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</si>
  <si>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</si>
  <si>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</si>
  <si>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</si>
  <si>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</si>
  <si>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</si>
  <si>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</si>
  <si>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</si>
  <si>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</si>
  <si>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</si>
  <si>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</si>
  <si>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</si>
  <si>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</si>
  <si>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</si>
  <si>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</si>
  <si>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</si>
  <si>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</si>
  <si>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</si>
  <si>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</si>
  <si>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</si>
  <si>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</si>
  <si>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</si>
  <si>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</si>
  <si>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</si>
  <si>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</si>
  <si>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</si>
  <si>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</si>
  <si>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</si>
  <si>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</si>
  <si>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</si>
  <si>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</si>
  <si>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</si>
  <si>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</si>
  <si>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</si>
  <si>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</si>
  <si>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</si>
  <si>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</si>
  <si>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</si>
  <si>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</si>
  <si>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</si>
  <si>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</si>
  <si>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</si>
  <si>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</si>
  <si>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</si>
  <si>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</si>
  <si>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</si>
  <si>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</si>
  <si>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</si>
  <si>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</si>
  <si>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</si>
  <si>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</si>
  <si>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</si>
  <si>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</si>
  <si>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</si>
  <si>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</si>
  <si>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</si>
  <si>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</si>
  <si>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</si>
  <si>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</si>
  <si>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</si>
  <si>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</si>
  <si>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</si>
  <si>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</si>
  <si>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</si>
  <si>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</si>
  <si>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</si>
  <si>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</si>
  <si>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</si>
  <si>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</si>
  <si>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</si>
  <si>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</si>
  <si>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</si>
  <si>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</si>
  <si>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</si>
  <si>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</si>
  <si>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</si>
  <si>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</si>
  <si>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</si>
  <si>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</si>
  <si>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</si>
  <si>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</si>
  <si>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</si>
  <si>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</si>
  <si>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</si>
  <si>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</si>
  <si>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</si>
  <si>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</si>
  <si>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</si>
  <si>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</si>
  <si>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</si>
  <si>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</si>
  <si>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</si>
  <si>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</si>
  <si>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</si>
  <si>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</si>
  <si>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</si>
  <si>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</si>
  <si>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</si>
  <si>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</si>
  <si>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</si>
  <si>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</si>
  <si>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</si>
  <si>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</si>
  <si>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</si>
  <si>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</si>
  <si>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</si>
  <si>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</si>
  <si>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</si>
  <si>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</si>
  <si>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</si>
  <si>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</si>
  <si>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</si>
  <si>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</si>
  <si>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</si>
  <si>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</si>
  <si>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</si>
  <si>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</si>
  <si>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</si>
  <si>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</si>
  <si>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</si>
  <si>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</si>
  <si>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</si>
  <si>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</si>
  <si>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</si>
  <si>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</si>
  <si>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</si>
  <si>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</si>
  <si>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</si>
  <si>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</si>
  <si>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</si>
  <si>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</si>
  <si>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</si>
  <si>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</si>
  <si>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</si>
  <si>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</si>
  <si>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</si>
  <si>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</si>
  <si>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</si>
  <si>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</si>
  <si>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</si>
  <si>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</si>
  <si>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</si>
  <si>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</si>
  <si>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</si>
  <si>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</si>
  <si>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</si>
  <si>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</si>
  <si>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</si>
  <si>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</si>
  <si>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</si>
  <si>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</si>
  <si>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</si>
  <si>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</si>
  <si>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</si>
  <si>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</si>
  <si>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</si>
  <si>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</si>
  <si>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</si>
  <si>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</si>
  <si>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</si>
  <si>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</si>
  <si>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</si>
  <si>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</si>
  <si>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</si>
  <si>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</si>
  <si>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</si>
  <si>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</si>
  <si>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</si>
  <si>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</si>
  <si>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</si>
  <si>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</si>
  <si>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</si>
  <si>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</si>
  <si>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</si>
  <si>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</si>
  <si>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</si>
  <si>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</si>
  <si>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</si>
  <si>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</si>
  <si>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</si>
  <si>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</si>
  <si>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</si>
  <si>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</si>
  <si>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</si>
  <si>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</si>
  <si>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</si>
  <si>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</si>
  <si>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</si>
  <si>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</si>
  <si>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</si>
  <si>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</si>
  <si>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</si>
  <si>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</si>
  <si>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</si>
  <si>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</si>
  <si>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</si>
  <si>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</si>
  <si>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</si>
  <si>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</si>
  <si>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</si>
  <si>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</si>
  <si>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</si>
  <si>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</si>
  <si>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</si>
  <si>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</si>
  <si>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</si>
  <si>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</si>
  <si>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</si>
  <si>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</si>
  <si>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</si>
  <si>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</si>
  <si>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</si>
  <si>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</si>
  <si>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</si>
  <si>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</si>
  <si>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</si>
  <si>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</si>
  <si>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</si>
  <si>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</si>
  <si>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</si>
  <si>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</si>
  <si>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</si>
  <si>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</si>
  <si>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</si>
  <si>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</si>
  <si>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</si>
  <si>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</si>
  <si>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</si>
  <si>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</si>
  <si>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</si>
  <si>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</si>
  <si>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</si>
  <si>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</si>
  <si>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</si>
  <si>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</si>
  <si>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</si>
  <si>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</si>
  <si>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</si>
  <si>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</si>
  <si>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</si>
  <si>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</si>
  <si>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</si>
  <si>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</si>
  <si>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</si>
  <si>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</si>
  <si>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</si>
  <si>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</si>
  <si>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</si>
  <si>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</si>
  <si>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</si>
  <si>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</si>
  <si>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</si>
  <si>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</si>
  <si>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</si>
  <si>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</si>
  <si>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</si>
  <si>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</si>
  <si>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</si>
  <si>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</si>
  <si>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</si>
  <si>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</si>
  <si>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</si>
  <si>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</si>
  <si>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</si>
  <si>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</si>
  <si>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</si>
  <si>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</si>
  <si>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</si>
  <si>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</si>
  <si>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</si>
  <si>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</si>
  <si>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</si>
  <si>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</si>
  <si>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</si>
  <si>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</si>
  <si>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</si>
  <si>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</si>
  <si>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</si>
  <si>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</si>
  <si>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</si>
  <si>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</si>
  <si>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</si>
  <si>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</si>
  <si>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</si>
  <si>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</si>
  <si>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</si>
  <si>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</si>
  <si>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</si>
  <si>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</si>
  <si>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</si>
  <si>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</si>
  <si>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</si>
  <si>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</si>
  <si>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</si>
  <si>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</si>
  <si>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</si>
  <si>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</si>
  <si>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</si>
  <si>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</si>
  <si>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</si>
  <si>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</si>
  <si>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</si>
  <si>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</si>
  <si>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</si>
  <si>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</si>
  <si>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</si>
  <si>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</si>
  <si>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</si>
  <si>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</si>
  <si>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</si>
  <si>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</si>
  <si>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</si>
  <si>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</si>
  <si>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</si>
  <si>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</si>
  <si>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</si>
  <si>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</si>
  <si>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</si>
  <si>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</si>
  <si>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</si>
  <si>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</si>
  <si>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</si>
  <si>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</si>
  <si>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</si>
  <si>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</si>
  <si>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</si>
  <si>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</si>
  <si>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</si>
  <si>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</si>
  <si>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</si>
  <si>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</si>
  <si>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</si>
  <si>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</si>
  <si>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</si>
  <si>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</si>
  <si>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</si>
  <si>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</si>
  <si>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</si>
  <si>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</si>
  <si>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</si>
  <si>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</si>
  <si>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</si>
  <si>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</si>
  <si>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</si>
  <si>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</si>
  <si>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</si>
  <si>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</si>
  <si>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</si>
  <si>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</si>
  <si>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</si>
  <si>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</si>
  <si>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</si>
  <si>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</si>
  <si>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</si>
  <si>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</si>
  <si>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</si>
  <si>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</si>
  <si>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</si>
  <si>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</si>
  <si>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</si>
  <si>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</si>
  <si>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</si>
  <si>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</si>
  <si>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</si>
  <si>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</si>
  <si>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</si>
  <si>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</si>
  <si>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</si>
  <si>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</si>
  <si>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</si>
  <si>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</si>
  <si>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</si>
  <si>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</si>
  <si>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</si>
  <si>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</si>
  <si>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</si>
  <si>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</si>
  <si>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</si>
  <si>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</si>
  <si>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</si>
  <si>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</si>
  <si>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</si>
  <si>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</si>
  <si>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</si>
  <si>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</si>
  <si>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</si>
  <si>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</si>
  <si>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</si>
  <si>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</si>
  <si>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</si>
  <si>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</si>
  <si>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</si>
  <si>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</si>
  <si>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</si>
  <si>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</si>
  <si>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</si>
  <si>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</si>
  <si>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</si>
  <si>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</si>
  <si>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</si>
  <si>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</si>
  <si>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</si>
  <si>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</si>
  <si>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</si>
  <si>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</si>
  <si>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</si>
  <si>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</si>
  <si>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</si>
  <si>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</si>
  <si>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</si>
  <si>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</si>
  <si>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</si>
  <si>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</si>
  <si>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</si>
  <si>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</si>
  <si>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</si>
  <si>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</si>
  <si>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</si>
  <si>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</si>
  <si>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</si>
  <si>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</si>
  <si>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</si>
  <si>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</si>
  <si>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</si>
  <si>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</si>
  <si>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</si>
  <si>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</si>
  <si>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</si>
  <si>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</si>
  <si>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</si>
  <si>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</si>
  <si>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</si>
  <si>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</si>
  <si>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</si>
  <si>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</si>
  <si>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</si>
  <si>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</si>
  <si>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</si>
  <si>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</si>
  <si>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</si>
  <si>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</si>
  <si>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</si>
  <si>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</si>
  <si>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</si>
  <si>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</si>
  <si>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</si>
  <si>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</si>
  <si>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</si>
  <si>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</si>
  <si>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</si>
  <si>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</si>
  <si>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</si>
  <si>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</si>
  <si>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</si>
  <si>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</si>
  <si>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</si>
  <si>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</si>
  <si>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</si>
  <si>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</si>
  <si>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</si>
  <si>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</si>
  <si>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</si>
  <si>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</si>
  <si>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</si>
  <si>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</si>
  <si>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</si>
  <si>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</si>
  <si>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</si>
  <si>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</si>
  <si>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</si>
  <si>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</si>
  <si>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</si>
  <si>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</si>
  <si>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</si>
  <si>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</si>
  <si>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</si>
  <si>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</si>
  <si>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</si>
  <si>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</si>
  <si>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</si>
  <si>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</si>
  <si>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</si>
  <si>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</si>
  <si>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</si>
  <si>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</si>
  <si>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</si>
  <si>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</si>
  <si>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</si>
  <si>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</si>
  <si>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</si>
  <si>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</si>
  <si>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</si>
  <si>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</si>
  <si>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</si>
  <si>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</si>
  <si>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</si>
  <si>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</si>
  <si>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</si>
  <si>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</si>
  <si>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</si>
  <si>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</si>
  <si>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</si>
  <si>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</si>
  <si>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</si>
  <si>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</si>
  <si>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</si>
  <si>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</si>
  <si>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</si>
  <si>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</si>
  <si>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</si>
  <si>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</si>
  <si>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</si>
  <si>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</si>
  <si>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</si>
  <si>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</si>
  <si>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</si>
  <si>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</si>
  <si>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</si>
  <si>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</si>
  <si>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</si>
  <si>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</si>
  <si>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</si>
  <si>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</si>
  <si>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</si>
  <si>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</si>
  <si>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</si>
  <si>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</si>
  <si>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</si>
  <si>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</si>
  <si>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</si>
  <si>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</si>
  <si>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</si>
  <si>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</si>
  <si>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</si>
  <si>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</si>
  <si>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</si>
  <si>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</si>
  <si>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</si>
  <si>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</si>
  <si>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</si>
  <si>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</si>
  <si>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</si>
  <si>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</si>
  <si>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</si>
  <si>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</si>
  <si>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</si>
  <si>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</si>
  <si>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</si>
  <si>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</si>
  <si>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</si>
  <si>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</si>
  <si>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</si>
  <si>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</si>
  <si>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</si>
  <si>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</si>
  <si>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</si>
  <si>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</si>
  <si>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</si>
  <si>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</si>
  <si>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</si>
  <si>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</si>
  <si>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</si>
  <si>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</si>
  <si>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</si>
  <si>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</si>
  <si>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</si>
  <si>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</si>
  <si>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</si>
  <si>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</si>
  <si>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</si>
  <si>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</si>
  <si>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</si>
  <si>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</si>
  <si>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</si>
  <si>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</si>
  <si>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</si>
  <si>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</si>
  <si>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</si>
  <si>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</si>
  <si>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</si>
  <si>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</si>
  <si>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</si>
  <si>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</si>
  <si>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</si>
  <si>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</si>
  <si>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</si>
  <si>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</si>
  <si>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</si>
  <si>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</si>
  <si>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</si>
  <si>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</si>
  <si>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</si>
  <si>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</si>
  <si>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</si>
  <si>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</si>
  <si>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</si>
  <si>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</si>
  <si>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</si>
  <si>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</si>
  <si>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</si>
  <si>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</si>
  <si>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</si>
  <si>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</si>
  <si>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</si>
  <si>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</si>
  <si>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</si>
  <si>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</si>
  <si>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</si>
  <si>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</si>
  <si>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</si>
  <si>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</si>
  <si>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</si>
  <si>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</si>
  <si>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</si>
  <si>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</si>
  <si>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</si>
  <si>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</si>
  <si>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</si>
  <si>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</si>
  <si>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</si>
  <si>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</si>
  <si>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</si>
  <si>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</si>
  <si>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</si>
  <si>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</si>
  <si>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</si>
  <si>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</si>
  <si>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</si>
  <si>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</si>
  <si>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</si>
  <si>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</si>
  <si>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</si>
  <si>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</si>
  <si>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</si>
  <si>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</si>
  <si>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</si>
  <si>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</si>
  <si>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</si>
  <si>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</si>
  <si>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</si>
  <si>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</si>
  <si>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</si>
  <si>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</si>
  <si>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</si>
  <si>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</si>
  <si>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</si>
  <si>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</si>
  <si>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</si>
  <si>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</si>
  <si>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</si>
  <si>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</si>
  <si>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</si>
  <si>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</si>
  <si>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</si>
  <si>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</si>
  <si>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</si>
  <si>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</si>
  <si>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</si>
  <si>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</si>
  <si>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</si>
  <si>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</si>
  <si>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</si>
  <si>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</si>
  <si>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</si>
  <si>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</si>
  <si>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</si>
  <si>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</si>
  <si>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</si>
  <si>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</si>
  <si>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</si>
  <si>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</si>
  <si>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</si>
  <si>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</si>
  <si>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</si>
  <si>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</si>
  <si>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</si>
  <si>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</si>
  <si>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</si>
  <si>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</si>
  <si>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</si>
  <si>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</si>
  <si>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</si>
  <si>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</si>
  <si>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</si>
  <si>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</si>
  <si>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</si>
  <si>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</si>
  <si>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</si>
  <si>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</si>
  <si>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</si>
  <si>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</si>
  <si>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</si>
  <si>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</si>
  <si>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</si>
  <si>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</si>
  <si>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</si>
  <si>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</si>
  <si>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</si>
  <si>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</si>
  <si>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</si>
  <si>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</si>
  <si>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</si>
  <si>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</si>
  <si>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</si>
  <si>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2021-44-44002012020</t>
  </si>
  <si>
    <t>900301477-6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</si>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</sst>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3395382</xdr:colOff>
      <xdr:row>207</xdr:row>
      <xdr:rowOff>168088</xdr:rowOff>
    </xdr:from>
    <xdr:to>
      <xdr:col>3</xdr:col>
      <xdr:colOff>127747</xdr:colOff>
      <xdr:row>212</xdr:row>
      <xdr:rowOff>129988</xdr:rowOff>
    </xdr:to>
    <xdr:pic>
      <xdr:nvPicPr>
        <xdr:cNvPr id="3" name="2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66029" y="63436500"/>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2"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2676</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2677</v>
      </c>
      <c r="C20" s="5"/>
      <c r="D20" s="73"/>
      <c r="E20" s="5"/>
      <c r="F20" s="5"/>
      <c r="G20" s="5"/>
      <c r="H20" s="240"/>
      <c r="I20" s="146" t="s">
        <v>1154</v>
      </c>
      <c r="J20" s="147" t="s">
        <v>707</v>
      </c>
      <c r="K20" s="148">
        <v>2640420000</v>
      </c>
      <c r="L20" s="149"/>
      <c r="M20" s="149">
        <v>44561</v>
      </c>
      <c r="N20" s="132">
        <f>+(M20-L20)/30</f>
        <v>1485.3666666666666</v>
      </c>
      <c r="O20" s="135"/>
      <c r="U20" s="131"/>
      <c r="V20" s="105">
        <f ca="1">NOW()</f>
        <v>44193.957069444441</v>
      </c>
      <c r="W20" s="105">
        <f ca="1">NOW()</f>
        <v>44193.957069444441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2678</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2693</v>
      </c>
      <c r="E48" s="142">
        <v>42718</v>
      </c>
      <c r="F48" s="142">
        <v>43085</v>
      </c>
      <c r="G48" s="156">
        <f>IF(AND(E48&lt;&gt;"",F48&lt;&gt;""),((F48-E48)/30),"")</f>
        <v>12.233333333333333</v>
      </c>
      <c r="H48" s="119" t="s">
        <v>2695</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2690</v>
      </c>
      <c r="E49" s="142">
        <v>42397</v>
      </c>
      <c r="F49" s="142">
        <v>42719</v>
      </c>
      <c r="G49" s="156">
        <f t="shared" ref="G49:G50" si="2">IF(AND(E49&lt;&gt;"",F49&lt;&gt;""),((F49-E49)/30),"")</f>
        <v>10.733333333333333</v>
      </c>
      <c r="H49" s="119" t="s">
        <v>2696</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2692</v>
      </c>
      <c r="E50" s="142">
        <v>42718</v>
      </c>
      <c r="F50" s="142">
        <v>43084</v>
      </c>
      <c r="G50" s="156">
        <f t="shared" si="2"/>
        <v>12.2</v>
      </c>
      <c r="H50" s="116" t="s">
        <v>2697</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2691</v>
      </c>
      <c r="E51" s="142">
        <v>42718</v>
      </c>
      <c r="F51" s="142">
        <v>43084</v>
      </c>
      <c r="G51" s="156">
        <f t="shared" ref="G51:G107" si="3">IF(AND(E51&lt;&gt;"",F51&lt;&gt;""),((F51-E51)/30),"")</f>
        <v>12.2</v>
      </c>
      <c r="H51" s="119" t="s">
        <v>2698</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2684</v>
      </c>
      <c r="E52" s="142">
        <v>42397</v>
      </c>
      <c r="F52" s="142">
        <v>42674</v>
      </c>
      <c r="G52" s="156">
        <f t="shared" si="3"/>
        <v>9.2333333333333325</v>
      </c>
      <c r="H52" s="116" t="s">
        <v>2699</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2689</v>
      </c>
      <c r="E53" s="142">
        <v>43405</v>
      </c>
      <c r="F53" s="142">
        <v>43434</v>
      </c>
      <c r="G53" s="156">
        <f t="shared" si="3"/>
        <v>0.96666666666666667</v>
      </c>
      <c r="H53" s="116" t="s">
        <v>2700</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2694</v>
      </c>
      <c r="E54" s="142">
        <v>42397</v>
      </c>
      <c r="F54" s="142">
        <v>42722</v>
      </c>
      <c r="G54" s="156">
        <f t="shared" si="3"/>
        <v>10.833333333333334</v>
      </c>
      <c r="H54" s="116" t="s">
        <v>2700</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2685</v>
      </c>
      <c r="E55" s="142">
        <v>43484</v>
      </c>
      <c r="F55" s="142">
        <v>43761</v>
      </c>
      <c r="G55" s="156">
        <f t="shared" si="3"/>
        <v>9.2333333333333325</v>
      </c>
      <c r="H55" s="116" t="s">
        <v>2700</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2686</v>
      </c>
      <c r="E56" s="142">
        <v>43486</v>
      </c>
      <c r="F56" s="142">
        <v>43797</v>
      </c>
      <c r="G56" s="156">
        <f t="shared" si="3"/>
        <v>10.366666666666667</v>
      </c>
      <c r="H56" s="119" t="s">
        <v>2701</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2687</v>
      </c>
      <c r="E57" s="142">
        <v>43495</v>
      </c>
      <c r="F57" s="142">
        <v>43822</v>
      </c>
      <c r="G57" s="156">
        <f t="shared" si="3"/>
        <v>10.9</v>
      </c>
      <c r="H57" s="119" t="s">
        <v>2702</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2688</v>
      </c>
      <c r="E114" s="142">
        <v>43880</v>
      </c>
      <c r="F114" s="142">
        <v>44196</v>
      </c>
      <c r="G114" s="156">
        <f>IF(AND(E114&lt;&gt;"",F114&lt;&gt;""),((F114-E114)/30),"")</f>
        <v>10.533333333333333</v>
      </c>
      <c r="H114" s="116" t="s">
        <v>2699</v>
      </c>
      <c r="I114" s="118" t="s">
        <v>1154</v>
      </c>
      <c r="J114" s="118" t="s">
        <v>698</v>
      </c>
      <c r="K114" s="120">
        <v>3195108142</v>
      </c>
      <c r="L114" s="100">
        <f>+IF(AND(K114&gt;0,O114="Ejecución"),(K114/877802)*Tabla28[[#This Row],[% participación]],IF(AND(K114&gt;0,O114&lt;&gt;"Ejecución"),"-",""))</f>
        <v>254.79273223346496</v>
      </c>
      <c r="M114" s="121" t="s">
        <v>2703</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105616800</v>
      </c>
      <c r="F185" s="92"/>
      <c r="G185" s="93"/>
      <c r="H185" s="88"/>
      <c r="I185" s="90" t="s">
        <v>2627</v>
      </c>
      <c r="J185" s="162">
        <f>+SUM(M179:M183)</f>
        <v>0.02</v>
      </c>
      <c r="K185" s="233" t="s">
        <v>2628</v>
      </c>
      <c r="L185" s="233"/>
      <c r="M185" s="94">
        <f>+J185*(SUM(K20:K35))</f>
        <v>52808400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2679</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2681</v>
      </c>
      <c r="J211" s="27" t="s">
        <v>2622</v>
      </c>
      <c r="K211" s="145"/>
      <c r="L211" s="21"/>
      <c r="M211" s="21"/>
      <c r="N211" s="21"/>
      <c r="O211" s="8"/>
    </row>
    <row r="212" spans="1:15" x14ac:dyDescent="0.25">
      <c r="A212" s="9"/>
      <c r="B212" s="27" t="s">
        <v>2619</v>
      </c>
      <c r="C212" s="144" t="s">
        <v>2680</v>
      </c>
      <c r="D212" s="21"/>
      <c r="G212" s="27" t="s">
        <v>2621</v>
      </c>
      <c r="H212" s="145" t="s">
        <v>2682</v>
      </c>
      <c r="J212" s="27" t="s">
        <v>2623</v>
      </c>
      <c r="K212" s="144"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2020-12-29T03:58:30Z</cp:lastPrinted>
  <dcterms:created xsi:type="dcterms:W3CDTF">2020-10-14T21:57:42Z</dcterms:created>
  <dcterms:modified xsi:type="dcterms:W3CDTF">2020-12-29T03:58:34Z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