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uan Sebastián\Desktop\DOCUMENTOS BANCO DE OFERENTE 2021\"/>
    </mc:Choice>
  </mc:AlternateContent>
  <xr:revisionPtr revIDLastSave="0" documentId="13_ncr:1_{D832FA9F-5835-4300-8CAF-4EB0FFF71E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<sst xmlns="http://schemas.openxmlformats.org/spreadsheetml/2006/main" count="3150" uniqueCount="2704">
  <si>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</si>
  <si>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</si>
  <si>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</si>
  <si>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</si>
  <si>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</si>
  <si>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</si>
  <si>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</si>
  <si>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</si>
  <si>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</si>
  <si>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</si>
  <si>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</si>
  <si>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</si>
  <si>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</si>
  <si>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</si>
  <si>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</si>
  <si>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</si>
  <si>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</si>
  <si>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</si>
  <si>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</si>
  <si>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</si>
  <si>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</si>
  <si>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</si>
  <si>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</si>
  <si>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</si>
  <si>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</si>
  <si>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</si>
  <si>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</si>
  <si>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</si>
  <si>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</si>
  <si>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</si>
  <si>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</si>
  <si>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</si>
  <si>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</si>
  <si>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</si>
  <si>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</si>
  <si>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</si>
  <si>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</si>
  <si>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</si>
  <si>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</si>
  <si>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</si>
  <si>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</si>
  <si>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</si>
  <si>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</si>
  <si>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</si>
  <si>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</si>
  <si>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</si>
  <si>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</si>
  <si>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</si>
  <si>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</si>
  <si>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</si>
  <si>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</si>
  <si>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</si>
  <si>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</si>
  <si>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</si>
  <si>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</si>
  <si>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</si>
  <si>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</si>
  <si>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</si>
  <si>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</si>
  <si>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</si>
  <si>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</si>
  <si>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</si>
  <si>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</si>
  <si>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</si>
  <si>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</si>
  <si>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</si>
  <si>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</si>
  <si>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</si>
  <si>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</si>
  <si>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</si>
  <si>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</si>
  <si>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</si>
  <si>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</si>
  <si>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</si>
  <si>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</si>
  <si>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</si>
  <si>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</si>
  <si>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</si>
  <si>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</si>
  <si>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</si>
  <si>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</si>
  <si>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</si>
  <si>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</si>
  <si>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</si>
  <si>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</si>
  <si>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</si>
  <si>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</si>
  <si>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</si>
  <si>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</si>
  <si>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</si>
  <si>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</si>
  <si>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</si>
  <si>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</si>
  <si>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</si>
  <si>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</si>
  <si>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</si>
  <si>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</si>
  <si>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</si>
  <si>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</si>
  <si>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</si>
  <si>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</si>
  <si>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</si>
  <si>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</si>
  <si>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</si>
  <si>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</si>
  <si>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</si>
  <si>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</si>
  <si>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</si>
  <si>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</si>
  <si>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</si>
  <si>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</si>
  <si>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</si>
  <si>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</si>
  <si>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</si>
  <si>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</si>
  <si>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</si>
  <si>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</si>
  <si>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</si>
  <si>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</si>
  <si>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</si>
  <si>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</si>
  <si>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</si>
  <si>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</si>
  <si>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</si>
  <si>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</si>
  <si>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</si>
  <si>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</si>
  <si>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</si>
  <si>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</si>
  <si>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</si>
  <si>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</si>
  <si>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</si>
  <si>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</si>
  <si>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</si>
  <si>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</si>
  <si>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</si>
  <si>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</si>
  <si>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</si>
  <si>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</si>
  <si>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</si>
  <si>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</si>
  <si>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</si>
  <si>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</si>
  <si>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</si>
  <si>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</si>
  <si>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</si>
  <si>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</si>
  <si>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</si>
  <si>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</si>
  <si>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</si>
  <si>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</si>
  <si>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</si>
  <si>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</si>
  <si>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</si>
  <si>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</si>
  <si>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</si>
  <si>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</si>
  <si>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</si>
  <si>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</si>
  <si>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</si>
  <si>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</si>
  <si>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</si>
  <si>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</si>
  <si>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</si>
  <si>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</si>
  <si>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</si>
  <si>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</si>
  <si>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</si>
  <si>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</si>
  <si>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</si>
  <si>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</si>
  <si>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</si>
  <si>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</si>
  <si>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</si>
  <si>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</si>
  <si>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</si>
  <si>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</si>
  <si>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</si>
  <si>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</si>
  <si>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</si>
  <si>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</si>
  <si>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</si>
  <si>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</si>
  <si>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</si>
  <si>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</si>
  <si>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</si>
  <si>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</si>
  <si>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</si>
  <si>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</si>
  <si>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</si>
  <si>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</si>
  <si>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</si>
  <si>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</si>
  <si>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</si>
  <si>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</si>
  <si>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</si>
  <si>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</si>
  <si>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</si>
  <si>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</si>
  <si>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</si>
  <si>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</si>
  <si>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</si>
  <si>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</si>
  <si>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</si>
  <si>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</si>
  <si>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</si>
  <si>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</si>
  <si>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</si>
  <si>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</si>
  <si>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</si>
  <si>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</si>
  <si>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</si>
  <si>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</si>
  <si>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</si>
  <si>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</si>
  <si>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</si>
  <si>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</si>
  <si>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</si>
  <si>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</si>
  <si>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</si>
  <si>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</si>
  <si>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</si>
  <si>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</si>
  <si>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</si>
  <si>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</si>
  <si>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</si>
  <si>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</si>
  <si>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</si>
  <si>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</si>
  <si>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</si>
  <si>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</si>
  <si>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</si>
  <si>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</si>
  <si>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</si>
  <si>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</si>
  <si>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</si>
  <si>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</si>
  <si>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</si>
  <si>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</si>
  <si>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</si>
  <si>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</si>
  <si>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</si>
  <si>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</si>
  <si>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</si>
  <si>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</si>
  <si>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</si>
  <si>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</si>
  <si>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</si>
  <si>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</si>
  <si>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</si>
  <si>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</si>
  <si>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</si>
  <si>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</si>
  <si>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</si>
  <si>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</si>
  <si>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</si>
  <si>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</si>
  <si>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</si>
  <si>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</si>
  <si>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</si>
  <si>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</si>
  <si>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</si>
  <si>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</si>
  <si>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</si>
  <si>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</si>
  <si>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</si>
  <si>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</si>
  <si>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</si>
  <si>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</si>
  <si>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</si>
  <si>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</si>
  <si>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</si>
  <si>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</si>
  <si>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</si>
  <si>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</si>
  <si>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</si>
  <si>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</si>
  <si>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</si>
  <si>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</si>
  <si>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</si>
  <si>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</si>
  <si>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</si>
  <si>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</si>
  <si>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</si>
  <si>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</si>
  <si>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</si>
  <si>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</si>
  <si>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</si>
  <si>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</si>
  <si>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</si>
  <si>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</si>
  <si>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</si>
  <si>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</si>
  <si>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</si>
  <si>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</si>
  <si>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</si>
  <si>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</si>
  <si>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</si>
  <si>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</si>
  <si>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</si>
  <si>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</si>
  <si>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</si>
  <si>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</si>
  <si>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</si>
  <si>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</si>
  <si>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</si>
  <si>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</si>
  <si>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</si>
  <si>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</si>
  <si>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</si>
  <si>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</si>
  <si>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</si>
  <si>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</si>
  <si>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</si>
  <si>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</si>
  <si>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</si>
  <si>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</si>
  <si>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</si>
  <si>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</si>
  <si>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</si>
  <si>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</si>
  <si>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</si>
  <si>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</si>
  <si>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</si>
  <si>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</si>
  <si>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</si>
  <si>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</si>
  <si>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</si>
  <si>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</si>
  <si>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</si>
  <si>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</si>
  <si>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</si>
  <si>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</si>
  <si>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</si>
  <si>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</si>
  <si>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</si>
  <si>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</si>
  <si>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</si>
  <si>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</si>
  <si>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</si>
  <si>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</si>
  <si>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</si>
  <si>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</si>
  <si>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</si>
  <si>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</si>
  <si>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</si>
  <si>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</si>
  <si>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</si>
  <si>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</si>
  <si>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</si>
  <si>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</si>
  <si>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</si>
  <si>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</si>
  <si>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</si>
  <si>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</si>
  <si>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</si>
  <si>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</si>
  <si>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</si>
  <si>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</si>
  <si>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</si>
  <si>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</si>
  <si>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</si>
  <si>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</si>
  <si>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</si>
  <si>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</si>
  <si>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</si>
  <si>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</si>
  <si>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</si>
  <si>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</si>
  <si>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</si>
  <si>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</si>
  <si>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</si>
  <si>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</si>
  <si>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</si>
  <si>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</si>
  <si>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</si>
  <si>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</si>
  <si>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</si>
  <si>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</si>
  <si>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</si>
  <si>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</si>
  <si>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</si>
  <si>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</si>
  <si>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</si>
  <si>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</si>
  <si>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</si>
  <si>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</si>
  <si>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</si>
  <si>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</si>
  <si>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</si>
  <si>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</si>
  <si>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</si>
  <si>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</si>
  <si>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</si>
  <si>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</si>
  <si>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</si>
  <si>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</si>
  <si>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</si>
  <si>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</si>
  <si>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</si>
  <si>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</si>
  <si>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</si>
  <si>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</si>
  <si>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</si>
  <si>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</si>
  <si>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</si>
  <si>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</si>
  <si>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</si>
  <si>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</si>
  <si>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</si>
  <si>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</si>
  <si>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</si>
  <si>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</si>
  <si>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</si>
  <si>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</si>
  <si>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</si>
  <si>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</si>
  <si>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</si>
  <si>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</si>
  <si>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</si>
  <si>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</si>
  <si>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</si>
  <si>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</si>
  <si>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</si>
  <si>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</si>
  <si>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</si>
  <si>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</si>
  <si>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</si>
  <si>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</si>
  <si>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</si>
  <si>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</si>
  <si>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</si>
  <si>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</si>
  <si>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</si>
  <si>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</si>
  <si>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</si>
  <si>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</si>
  <si>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</si>
  <si>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</si>
  <si>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</si>
  <si>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</si>
  <si>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</si>
  <si>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</si>
  <si>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</si>
  <si>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</si>
  <si>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</si>
  <si>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</si>
  <si>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</si>
  <si>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</si>
  <si>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</si>
  <si>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</si>
  <si>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</si>
  <si>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</si>
  <si>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</si>
  <si>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</si>
  <si>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</si>
  <si>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</si>
  <si>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</si>
  <si>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</si>
  <si>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</si>
  <si>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</si>
  <si>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</si>
  <si>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</si>
  <si>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</si>
  <si>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</si>
  <si>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</si>
  <si>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</si>
  <si>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</si>
  <si>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</si>
  <si>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</si>
  <si>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</si>
  <si>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</si>
  <si>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</si>
  <si>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</si>
  <si>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</si>
  <si>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</si>
  <si>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</si>
  <si>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</si>
  <si>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</si>
  <si>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</si>
  <si>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</si>
  <si>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</si>
  <si>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</si>
  <si>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</si>
  <si>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</si>
  <si>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</si>
  <si>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</si>
  <si>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</si>
  <si>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</si>
  <si>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</si>
  <si>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</si>
  <si>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</si>
  <si>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</si>
  <si>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</si>
  <si>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</si>
  <si>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</si>
  <si>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</si>
  <si>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</si>
  <si>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</si>
  <si>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</si>
  <si>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</si>
  <si>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</si>
  <si>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</si>
  <si>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</si>
  <si>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</si>
  <si>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</si>
  <si>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</si>
  <si>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</si>
  <si>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</si>
  <si>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</si>
  <si>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</si>
  <si>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</si>
  <si>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</si>
  <si>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</si>
  <si>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</si>
  <si>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</si>
  <si>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</si>
  <si>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</si>
  <si>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</si>
  <si>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</si>
  <si>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</si>
  <si>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</si>
  <si>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</si>
  <si>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</si>
  <si>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</si>
  <si>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</si>
  <si>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</si>
  <si>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</si>
  <si>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</si>
  <si>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</si>
  <si>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</si>
  <si>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</si>
  <si>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</si>
  <si>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</si>
  <si>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</si>
  <si>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</si>
  <si>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</si>
  <si>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</si>
  <si>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</si>
  <si>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</si>
  <si>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</si>
  <si>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</si>
  <si>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</si>
  <si>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</si>
  <si>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</si>
  <si>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</si>
  <si>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</si>
  <si>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</si>
  <si>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</si>
  <si>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</si>
  <si>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</si>
  <si>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</si>
  <si>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</si>
  <si>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</si>
  <si>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</si>
  <si>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</si>
  <si>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</si>
  <si>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</si>
  <si>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</si>
  <si>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</si>
  <si>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</si>
  <si>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</si>
  <si>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</si>
  <si>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</si>
  <si>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</si>
  <si>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</si>
  <si>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</si>
  <si>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</si>
  <si>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</si>
  <si>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</si>
  <si>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</si>
  <si>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</si>
  <si>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</si>
  <si>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</si>
  <si>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</si>
  <si>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</si>
  <si>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</si>
  <si>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</si>
  <si>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</si>
  <si>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</si>
  <si>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</si>
  <si>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</si>
  <si>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</si>
  <si>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</si>
  <si>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</si>
  <si>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</si>
  <si>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</si>
  <si>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</si>
  <si>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</si>
  <si>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</si>
  <si>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</si>
  <si>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</si>
  <si>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</si>
  <si>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</si>
  <si>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</si>
  <si>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</si>
  <si>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</si>
  <si>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</si>
  <si>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</si>
  <si>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</si>
  <si>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</si>
  <si>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</si>
  <si>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</si>
  <si>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</si>
  <si>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</si>
  <si>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</si>
  <si>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</si>
  <si>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</si>
  <si>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</si>
  <si>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</si>
  <si>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</si>
  <si>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</si>
  <si>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</si>
  <si>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</si>
  <si>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</si>
  <si>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</si>
  <si>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</si>
  <si>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</si>
  <si>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</si>
  <si>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</si>
  <si>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</si>
  <si>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</si>
  <si>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</si>
  <si>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</si>
  <si>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</si>
  <si>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</si>
  <si>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</si>
  <si>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</si>
  <si>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</si>
  <si>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</si>
  <si>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</si>
  <si>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</si>
  <si>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</si>
  <si>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</si>
  <si>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</si>
  <si>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</si>
  <si>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</si>
  <si>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</si>
  <si>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</si>
  <si>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</si>
  <si>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</si>
  <si>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</si>
  <si>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</si>
  <si>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</si>
  <si>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</si>
  <si>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</si>
  <si>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</si>
  <si>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</si>
  <si>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</si>
  <si>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</si>
  <si>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</si>
  <si>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</si>
  <si>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</si>
  <si>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</si>
  <si>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</si>
  <si>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</si>
  <si>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</si>
  <si>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</si>
  <si>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</si>
  <si>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</si>
  <si>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</si>
  <si>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</si>
  <si>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</si>
  <si>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</si>
  <si>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</si>
  <si>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</si>
  <si>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</si>
  <si>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</si>
  <si>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</si>
  <si>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</si>
  <si>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</si>
  <si>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</si>
  <si>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</si>
  <si>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</si>
  <si>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</si>
  <si>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</si>
  <si>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</si>
  <si>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</si>
  <si>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</si>
  <si>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</si>
  <si>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</si>
  <si>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</si>
  <si>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</si>
  <si>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</si>
  <si>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</si>
  <si>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</si>
  <si>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</si>
  <si>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</si>
  <si>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</si>
  <si>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</si>
  <si>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</si>
  <si>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</si>
  <si>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</si>
  <si>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</si>
  <si>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</si>
  <si>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</si>
  <si>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</si>
  <si>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</si>
  <si>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</si>
  <si>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</si>
  <si>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</si>
  <si>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</si>
  <si>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</si>
  <si>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</si>
  <si>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</si>
  <si>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</si>
  <si>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</si>
  <si>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</si>
  <si>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</si>
  <si>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</si>
  <si>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</si>
  <si>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</si>
  <si>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</si>
  <si>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</si>
  <si>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</si>
  <si>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</si>
  <si>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</si>
  <si>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</si>
  <si>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</si>
  <si>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</si>
  <si>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</si>
  <si>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</si>
  <si>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</si>
  <si>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</si>
  <si>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</si>
  <si>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</si>
  <si>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</si>
  <si>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</si>
  <si>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</si>
  <si>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</si>
  <si>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</si>
  <si>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</si>
  <si>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</si>
  <si>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</si>
  <si>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</si>
  <si>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</si>
  <si>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</si>
  <si>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</si>
  <si>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</si>
  <si>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</si>
  <si>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</si>
  <si>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</si>
  <si>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</si>
  <si>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</si>
  <si>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</si>
  <si>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</si>
  <si>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</si>
  <si>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</si>
  <si>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</si>
  <si>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</si>
  <si>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</si>
  <si>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</si>
  <si>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</si>
  <si>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</si>
  <si>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</si>
  <si>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</si>
  <si>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</si>
  <si>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</si>
  <si>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</si>
  <si>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</si>
  <si>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</si>
  <si>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</si>
  <si>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</si>
  <si>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</si>
  <si>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</si>
  <si>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</si>
  <si>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</si>
  <si>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</si>
  <si>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</si>
  <si>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</si>
  <si>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</si>
  <si>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</si>
  <si>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</si>
  <si>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</si>
  <si>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</si>
  <si>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</si>
  <si>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</si>
  <si>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</si>
  <si>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</si>
  <si>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</si>
  <si>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</si>
  <si>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</si>
  <si>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</si>
  <si>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</si>
  <si>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</si>
  <si>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</si>
  <si>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</si>
  <si>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</si>
  <si>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</si>
  <si>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</si>
  <si>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</si>
  <si>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</si>
  <si>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</si>
  <si>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</si>
  <si>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</si>
  <si>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</si>
  <si>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</si>
  <si>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</si>
  <si>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</si>
  <si>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</si>
  <si>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</si>
  <si>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</si>
  <si>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</si>
  <si>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</si>
  <si>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</si>
  <si>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</si>
  <si>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</si>
  <si>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</si>
  <si>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</si>
  <si>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</si>
  <si>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</si>
  <si>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</si>
  <si>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</si>
  <si>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</si>
  <si>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</si>
  <si>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</si>
  <si>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</si>
  <si>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</si>
  <si>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</si>
  <si>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</si>
  <si>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</si>
  <si>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</si>
  <si>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</si>
  <si>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</si>
  <si>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</si>
  <si>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</si>
  <si>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</si>
  <si>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</si>
  <si>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</si>
  <si>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</si>
  <si>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</si>
  <si>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</si>
  <si>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</si>
  <si>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</si>
  <si>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</si>
  <si>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</si>
  <si>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</si>
  <si>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</si>
  <si>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</si>
  <si>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</si>
  <si>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</si>
  <si>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</si>
  <si>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</si>
  <si>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</si>
  <si>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</si>
  <si>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</si>
  <si>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</si>
  <si>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</si>
  <si>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</si>
  <si>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</si>
  <si>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</si>
  <si>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</si>
  <si>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</si>
  <si>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</si>
  <si>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</si>
  <si>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</si>
  <si>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</si>
  <si>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</si>
  <si>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</si>
  <si>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</si>
  <si>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</si>
  <si>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</si>
  <si>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</si>
  <si>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</si>
  <si>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</si>
  <si>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</si>
  <si>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</si>
  <si>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</si>
  <si>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</si>
  <si>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</si>
  <si>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</si>
  <si>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</si>
  <si>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</si>
  <si>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</si>
  <si>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</si>
  <si>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</si>
  <si>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</si>
  <si>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</si>
  <si>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</si>
  <si>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</si>
  <si>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</si>
  <si>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</si>
  <si>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</si>
  <si>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</si>
  <si>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</si>
  <si>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</si>
  <si>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</si>
  <si>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</si>
  <si>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</si>
  <si>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</si>
  <si>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</si>
  <si>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</si>
  <si>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</si>
  <si>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</si>
  <si>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</si>
  <si>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</si>
  <si>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</si>
  <si>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</si>
  <si>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</si>
  <si>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</si>
  <si>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</si>
  <si>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</si>
  <si>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</si>
  <si>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</si>
  <si>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</si>
  <si>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</si>
  <si>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</si>
  <si>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</si>
  <si>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</si>
  <si>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</si>
  <si>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</si>
  <si>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</si>
  <si>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</si>
  <si>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</si>
  <si>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</si>
  <si>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</si>
  <si>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</si>
  <si>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</si>
  <si>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</si>
  <si>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</si>
  <si>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</si>
  <si>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</si>
  <si>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</si>
  <si>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</si>
  <si>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</si>
  <si>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</si>
  <si>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</si>
  <si>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</si>
  <si>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</si>
  <si>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</si>
  <si>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</si>
  <si>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</si>
  <si>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</si>
  <si>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</si>
  <si>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</si>
  <si>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</si>
  <si>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</si>
  <si>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</si>
  <si>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</si>
  <si>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</si>
  <si>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</si>
  <si>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</si>
  <si>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</si>
  <si>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</si>
  <si>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</si>
  <si>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</si>
  <si>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</si>
  <si>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</si>
  <si>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</si>
  <si>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</si>
  <si>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</si>
  <si>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</si>
  <si>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</si>
  <si>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</si>
  <si>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</si>
  <si>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</si>
  <si>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</si>
  <si>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</si>
  <si>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</si>
  <si>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</si>
  <si>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</si>
  <si>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</si>
  <si>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</si>
  <si>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</si>
  <si>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</si>
  <si>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</si>
  <si>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</si>
  <si>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</si>
  <si>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</si>
  <si>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</si>
  <si>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</si>
  <si>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</si>
  <si>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</si>
  <si>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</si>
  <si>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</si>
  <si>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</si>
  <si>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</si>
  <si>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</si>
  <si>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</si>
  <si>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</si>
  <si>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</si>
  <si>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</si>
  <si>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</si>
  <si>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</si>
  <si>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</si>
  <si>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</si>
  <si>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</si>
  <si>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</si>
  <si>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</si>
  <si>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</si>
  <si>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</si>
  <si>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</si>
  <si>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</si>
  <si>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</si>
  <si>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</si>
  <si>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</si>
  <si>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</si>
  <si>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</si>
  <si>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</si>
  <si>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</si>
  <si>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</si>
  <si>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</si>
  <si>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</si>
  <si>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</si>
  <si>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</si>
  <si>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</si>
  <si>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</si>
  <si>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</si>
  <si>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</si>
  <si>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</si>
  <si>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</si>
  <si>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</si>
  <si>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</si>
  <si>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</si>
  <si>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</si>
  <si>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</si>
  <si>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</si>
  <si>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</si>
  <si>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</si>
  <si>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</si>
  <si>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</si>
  <si>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</si>
  <si>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</si>
  <si>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</si>
  <si>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</si>
  <si>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</si>
  <si>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</si>
  <si>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</si>
  <si>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</si>
  <si>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</si>
  <si>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</si>
  <si>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</si>
  <si>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</si>
  <si>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</si>
  <si>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</si>
  <si>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</si>
  <si>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</si>
  <si>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</si>
  <si>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</si>
  <si>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</si>
  <si>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</si>
  <si>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</si>
  <si>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</si>
  <si>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</si>
  <si>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</si>
  <si>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</si>
  <si>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</si>
  <si>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</si>
  <si>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</si>
  <si>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</si>
  <si>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</si>
  <si>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</si>
  <si>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</si>
  <si>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</si>
  <si>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</si>
  <si>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</si>
  <si>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</si>
  <si>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</si>
  <si>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</si>
  <si>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</si>
  <si>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</si>
  <si>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</si>
  <si>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</si>
  <si>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</si>
  <si>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</si>
  <si>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</si>
  <si>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</si>
  <si>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</si>
  <si>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</si>
  <si>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</si>
  <si>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</si>
  <si>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</si>
  <si>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</si>
  <si>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</si>
  <si>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</si>
  <si>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</si>
  <si>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</si>
  <si>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</si>
  <si>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</si>
  <si>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</si>
  <si>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</si>
  <si>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</si>
  <si>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</si>
  <si>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</si>
  <si>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</si>
  <si>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</si>
  <si>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</si>
  <si>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</si>
  <si>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</si>
  <si>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</si>
  <si>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</si>
  <si>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</si>
  <si>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</si>
  <si>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</si>
  <si>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</si>
  <si>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</si>
  <si>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</si>
  <si>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</si>
  <si>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</si>
  <si>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</si>
  <si>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</si>
  <si>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</si>
  <si>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</si>
  <si>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</si>
  <si>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</si>
  <si>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</si>
  <si>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</si>
  <si>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</si>
  <si>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</si>
  <si>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</si>
  <si>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</si>
  <si>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</si>
  <si>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</si>
  <si>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</si>
  <si>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</si>
  <si>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</si>
  <si>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</si>
  <si>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</si>
  <si>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</si>
  <si>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</si>
  <si>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</si>
  <si>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</si>
  <si>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</si>
  <si>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</si>
  <si>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</si>
  <si>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</si>
  <si>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</si>
  <si>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</si>
  <si>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</si>
  <si>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</si>
  <si>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</si>
  <si>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</si>
  <si>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</si>
  <si>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</si>
  <si>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</si>
  <si>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</si>
  <si>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</si>
  <si>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</si>
  <si>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</si>
  <si>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</si>
  <si>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</si>
  <si>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</si>
  <si>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</si>
  <si>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</si>
  <si>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</si>
  <si>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</si>
  <si>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</si>
  <si>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</si>
  <si>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</si>
  <si>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</si>
  <si>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</si>
  <si>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</si>
  <si>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</si>
  <si>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</si>
  <si>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</si>
  <si>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</si>
  <si>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</si>
  <si>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</si>
  <si>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</si>
  <si>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</si>
  <si>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</si>
  <si>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</si>
  <si>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</si>
  <si>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</si>
  <si>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</si>
  <si>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</si>
  <si>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</si>
  <si>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</si>
  <si>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</si>
  <si>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</si>
  <si>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</si>
  <si>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</si>
  <si>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</si>
  <si>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</si>
  <si>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</si>
  <si>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</si>
  <si>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</si>
  <si>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</si>
  <si>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</si>
  <si>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</si>
  <si>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</si>
  <si>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</si>
  <si>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</si>
  <si>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</si>
  <si>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</si>
  <si>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</si>
  <si>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</si>
  <si>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</si>
  <si>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</si>
  <si>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</si>
  <si>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</si>
  <si>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</si>
  <si>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</si>
  <si>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</si>
  <si>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</si>
  <si>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</si>
  <si>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</si>
  <si>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</si>
  <si>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</si>
  <si>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</si>
  <si>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</si>
  <si>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</si>
  <si>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</si>
  <si>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</si>
  <si>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</si>
  <si>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</si>
  <si>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</si>
  <si>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</si>
  <si>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</si>
  <si>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</si>
  <si>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</si>
  <si>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</si>
  <si>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</si>
  <si>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</si>
  <si>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</si>
  <si>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</si>
  <si>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</si>
  <si>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</si>
  <si>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</si>
  <si>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</si>
  <si>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</si>
  <si>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</si>
  <si>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</si>
  <si>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</si>
  <si>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</si>
  <si>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</si>
  <si>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</si>
  <si>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</si>
  <si>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</si>
  <si>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</si>
  <si>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</si>
  <si>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</si>
  <si>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</si>
  <si>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</si>
  <si>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</si>
  <si>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</si>
  <si>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</si>
  <si>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</si>
  <si>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</si>
  <si>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</si>
  <si>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</si>
  <si>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</si>
  <si>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</si>
  <si>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</si>
  <si>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</si>
  <si>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</si>
  <si>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</si>
  <si>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</si>
  <si>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</si>
  <si>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</si>
  <si>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</si>
  <si>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</si>
  <si>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</si>
  <si>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</si>
  <si>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</si>
  <si>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</si>
  <si>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</si>
  <si>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</si>
  <si>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</si>
  <si>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</si>
  <si>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</si>
  <si>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</si>
  <si>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</si>
  <si>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</si>
  <si>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</si>
  <si>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</si>
  <si>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</si>
  <si>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</si>
  <si>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</si>
  <si>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</si>
  <si>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</si>
  <si>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</si>
  <si>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</si>
  <si>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</si>
  <si>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</si>
  <si>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</si>
  <si>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</si>
  <si>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</si>
  <si>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</si>
  <si>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</si>
  <si>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</si>
  <si>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</si>
  <si>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</si>
  <si>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</si>
  <si>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</si>
  <si>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</si>
  <si>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</si>
  <si>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</si>
  <si>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</si>
  <si>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</si>
  <si>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</si>
  <si>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</si>
  <si>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</si>
  <si>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</si>
  <si>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</si>
  <si>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</si>
  <si>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</si>
  <si>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</si>
  <si>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</si>
  <si>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</si>
  <si>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</si>
  <si>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</si>
  <si>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</si>
  <si>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</si>
  <si>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</si>
  <si>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</si>
  <si>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</si>
  <si>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</si>
  <si>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</si>
  <si>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</si>
  <si>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</si>
  <si>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</si>
  <si>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</si>
  <si>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</si>
  <si>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</si>
  <si>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</si>
  <si>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</si>
  <si>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</si>
  <si>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</si>
  <si>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</si>
  <si>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</si>
  <si>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</si>
  <si>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</si>
  <si>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</si>
  <si>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</si>
  <si>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</si>
  <si>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</si>
  <si>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</si>
  <si>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</si>
  <si>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</si>
  <si>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</si>
  <si>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</si>
  <si>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</si>
  <si>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</si>
  <si>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</si>
  <si>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</si>
  <si>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</si>
  <si>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</si>
  <si>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</si>
  <si>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</si>
  <si>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</si>
  <si>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</si>
  <si>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</si>
  <si>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</si>
  <si>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</si>
  <si>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</si>
  <si>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</si>
  <si>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</si>
  <si>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</si>
  <si>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</si>
  <si>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</si>
  <si>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</si>
  <si>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</si>
  <si>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</si>
  <si>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</si>
  <si>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</si>
  <si>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</si>
  <si>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</si>
  <si>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</si>
  <si>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</si>
  <si>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</si>
  <si>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</si>
  <si>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</si>
  <si>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</si>
  <si>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</si>
  <si>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</si>
  <si>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</si>
  <si>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</si>
  <si>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</si>
  <si>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</si>
  <si>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</si>
  <si>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</si>
  <si>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</si>
  <si>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</si>
  <si>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</si>
  <si>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</si>
  <si>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</si>
  <si>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</si>
  <si>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</si>
  <si>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</si>
  <si>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</si>
  <si>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</si>
  <si>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</si>
  <si>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</si>
  <si>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</si>
  <si>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</si>
  <si>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</si>
  <si>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</si>
  <si>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</si>
  <si>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</si>
  <si>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</si>
  <si>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</si>
  <si>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</si>
  <si>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</si>
  <si>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</si>
  <si>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</si>
  <si>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</si>
  <si>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</si>
  <si>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</si>
  <si>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</si>
  <si>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</si>
  <si>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</si>
  <si>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</si>
  <si>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</si>
  <si>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</si>
  <si>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</si>
  <si>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</si>
  <si>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</si>
  <si>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</si>
  <si>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</si>
  <si>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</si>
  <si>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</si>
  <si>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</si>
  <si>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</si>
  <si>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</si>
  <si>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</si>
  <si>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</si>
  <si>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</si>
  <si>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</si>
  <si>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</si>
  <si>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</si>
  <si>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</si>
  <si>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</si>
  <si>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</si>
  <si>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</si>
  <si>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</si>
  <si>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</si>
  <si>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</si>
  <si>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</si>
  <si>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</si>
  <si>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</si>
  <si>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</si>
  <si>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</si>
  <si>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</si>
  <si>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</si>
  <si>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</si>
  <si>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</si>
  <si>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</si>
  <si>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</si>
  <si>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</si>
  <si>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</si>
  <si>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</si>
  <si>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</si>
  <si>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</si>
  <si>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</si>
  <si>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</si>
  <si>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</si>
  <si>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</si>
  <si>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</si>
  <si>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</si>
  <si>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</si>
  <si>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</si>
  <si>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</si>
  <si>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</si>
  <si>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</si>
  <si>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</si>
  <si>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</si>
  <si>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</si>
  <si>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</si>
  <si>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</si>
  <si>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</si>
  <si>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</si>
  <si>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</si>
  <si>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</si>
  <si>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</si>
  <si>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</si>
  <si>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</si>
  <si>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</si>
  <si>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</si>
  <si>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</si>
  <si>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</si>
  <si>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</si>
  <si>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</si>
  <si>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</si>
  <si>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</si>
  <si>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</si>
  <si>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</si>
  <si>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</si>
  <si>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</si>
  <si>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</si>
  <si>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</si>
  <si>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</si>
  <si>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</si>
  <si>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</si>
  <si>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</si>
  <si>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</si>
  <si>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</si>
  <si>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</si>
  <si>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</si>
  <si>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</si>
  <si>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</si>
  <si>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</si>
  <si>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</si>
  <si>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</si>
  <si>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</si>
  <si>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</si>
  <si>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</si>
  <si>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</si>
  <si>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</si>
  <si>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</si>
  <si>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</si>
  <si>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</si>
  <si>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</si>
  <si>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</si>
  <si>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</si>
  <si>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</si>
  <si>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</si>
  <si>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</si>
  <si>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</si>
  <si>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</si>
  <si>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</si>
  <si>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</si>
  <si>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</si>
  <si>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</si>
  <si>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</si>
  <si>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</si>
  <si>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</si>
  <si>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</si>
  <si>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</si>
  <si>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</si>
  <si>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</si>
  <si>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</si>
  <si>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</si>
  <si>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</si>
  <si>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</si>
  <si>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</si>
  <si>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</si>
  <si>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</si>
  <si>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</si>
  <si>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</si>
  <si>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</si>
  <si>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</si>
  <si>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</si>
  <si>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</si>
  <si>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</si>
  <si>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</si>
  <si>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</si>
  <si>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</si>
  <si>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</si>
  <si>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</si>
  <si>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</si>
  <si>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</si>
  <si>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</si>
  <si>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</si>
  <si>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</si>
  <si>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</si>
  <si>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</si>
  <si>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</si>
  <si>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</si>
  <si>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</si>
  <si>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</si>
  <si>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</si>
  <si>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</si>
  <si>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</si>
  <si>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</si>
  <si>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</si>
  <si>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</si>
  <si>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</si>
  <si>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</si>
  <si>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</si>
  <si>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</si>
  <si>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</si>
  <si>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</si>
  <si>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</si>
  <si>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</si>
  <si>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</si>
  <si>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</si>
  <si>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</si>
  <si>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</si>
  <si>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</si>
  <si>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</si>
  <si>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</si>
  <si>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</si>
  <si>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</si>
  <si>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</si>
  <si>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</si>
  <si>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</si>
  <si>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</si>
  <si>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</si>
  <si>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</si>
  <si>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</si>
  <si>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</si>
  <si>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</si>
  <si>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</si>
  <si>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</si>
  <si>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</si>
  <si>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</si>
  <si>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</si>
  <si>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</si>
  <si>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</si>
  <si>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</si>
  <si>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</si>
  <si>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</si>
  <si>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</si>
  <si>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</si>
  <si>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</si>
  <si>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</si>
  <si>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</si>
  <si>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</si>
  <si>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</si>
  <si>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</si>
  <si>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</si>
  <si>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</si>
  <si>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</si>
  <si>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</si>
  <si>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</si>
  <si>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</si>
  <si>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</si>
  <si>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</si>
  <si>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</si>
  <si>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</si>
  <si>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</si>
  <si>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</si>
  <si>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</si>
  <si>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</si>
  <si>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</si>
  <si>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</si>
  <si>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</si>
  <si>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</si>
  <si>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</si>
  <si>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</si>
  <si>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</si>
  <si>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</si>
  <si>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</si>
  <si>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</si>
  <si>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</si>
  <si>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</si>
  <si>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</si>
  <si>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</si>
  <si>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</si>
  <si>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</si>
  <si>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</si>
  <si>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</si>
  <si>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</si>
  <si>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</si>
  <si>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</si>
  <si>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</si>
  <si>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</si>
  <si>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</si>
  <si>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</si>
  <si>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</si>
  <si>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</si>
  <si>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</si>
  <si>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</si>
  <si>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</si>
  <si>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</si>
  <si>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</si>
  <si>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</si>
  <si>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</si>
  <si>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</si>
  <si>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</si>
  <si>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</si>
  <si>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</si>
  <si>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</si>
  <si>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</si>
  <si>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</si>
  <si>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</si>
  <si>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</si>
  <si>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</si>
  <si>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</si>
  <si>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</si>
  <si>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</si>
  <si>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</si>
  <si>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</si>
  <si>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</si>
  <si>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</si>
  <si>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</si>
  <si>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</si>
  <si>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</si>
  <si>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</si>
  <si>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</si>
  <si>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</si>
  <si>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</si>
  <si>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</si>
  <si>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</si>
  <si>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</si>
  <si>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</si>
  <si>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</si>
  <si>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</si>
  <si>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</si>
  <si>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</si>
  <si>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</si>
  <si>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</si>
  <si>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</si>
  <si>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</si>
  <si>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</si>
  <si>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</si>
  <si>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</si>
  <si>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</si>
  <si>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</si>
  <si>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</si>
  <si>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</si>
  <si>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</si>
  <si>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</si>
  <si>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</si>
  <si>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</si>
  <si>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</si>
  <si>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</si>
  <si>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</si>
  <si>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</si>
  <si>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</si>
  <si>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</si>
  <si>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</si>
  <si>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</si>
  <si>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</si>
  <si>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</si>
  <si>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</si>
  <si>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</si>
  <si>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</si>
  <si>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</si>
  <si>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</si>
  <si>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</si>
  <si>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</si>
  <si>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</si>
  <si>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</si>
  <si>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</si>
  <si>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</si>
  <si>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</si>
  <si>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</si>
  <si>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</si>
  <si>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</si>
  <si>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</si>
  <si>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</si>
  <si>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</si>
  <si>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</si>
  <si>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</si>
  <si>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</si>
  <si>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</si>
  <si>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</si>
  <si>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</si>
  <si>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</si>
  <si>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</si>
  <si>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</si>
  <si>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</si>
  <si>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</si>
  <si>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</si>
  <si>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</si>
  <si>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</si>
  <si>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</si>
  <si>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</si>
  <si>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</si>
  <si>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</si>
  <si>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</si>
  <si>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</si>
  <si>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</si>
  <si>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</si>
  <si>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</si>
  <si>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</si>
  <si>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</si>
  <si>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</si>
  <si>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</si>
  <si>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</si>
  <si>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</si>
  <si>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</si>
  <si>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</si>
  <si>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</si>
  <si>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</si>
  <si>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</si>
  <si>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</si>
  <si>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</si>
  <si>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</si>
  <si>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</si>
  <si>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</si>
  <si>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</si>
  <si>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</si>
  <si>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</si>
  <si>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</si>
  <si>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</si>
  <si>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</si>
  <si>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</si>
  <si>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</si>
  <si>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</si>
  <si>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</si>
  <si>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</si>
  <si>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</si>
  <si>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</si>
  <si>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</si>
  <si>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</si>
  <si>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</si>
  <si>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</si>
  <si>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</si>
  <si>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</si>
  <si>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</si>
  <si>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</si>
  <si>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</si>
  <si>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</si>
  <si>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</si>
  <si>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</si>
  <si>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</si>
  <si>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</si>
  <si>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</si>
  <si>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</si>
  <si>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</si>
  <si>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</si>
  <si>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</si>
  <si>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</si>
  <si>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</si>
  <si>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</si>
  <si>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</si>
  <si>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</si>
  <si>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</si>
  <si>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</si>
  <si>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</si>
  <si>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</si>
  <si>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</si>
  <si>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</si>
  <si>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</si>
  <si>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</si>
  <si>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</si>
  <si>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</si>
  <si>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</si>
  <si>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</si>
  <si>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</si>
  <si>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</si>
  <si>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</si>
  <si>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</si>
  <si>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</si>
  <si>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</si>
  <si>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</si>
  <si>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</si>
  <si>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</si>
  <si>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</si>
  <si>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</si>
  <si>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</si>
  <si>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</si>
  <si>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</si>
  <si>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</si>
  <si>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</si>
  <si>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</si>
  <si>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</si>
  <si>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</si>
  <si>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</si>
  <si>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</si>
  <si>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</si>
  <si>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</si>
  <si>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</si>
  <si>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</si>
  <si>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</si>
  <si>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</si>
  <si>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</si>
  <si>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</si>
  <si>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</si>
  <si>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</si>
  <si>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</si>
  <si>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</si>
  <si>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</si>
  <si>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</si>
  <si>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</si>
  <si>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</si>
  <si>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</si>
  <si>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</si>
  <si>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</si>
  <si>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</si>
  <si>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</si>
  <si>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</si>
  <si>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</si>
  <si>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</si>
  <si>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</si>
  <si>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</si>
  <si>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</si>
  <si>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</si>
  <si>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</si>
  <si>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</si>
  <si>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</si>
  <si>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</si>
  <si>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</si>
  <si>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</si>
  <si>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</si>
  <si>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</si>
  <si>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</si>
  <si>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</si>
  <si>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</si>
  <si>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</si>
  <si>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</si>
  <si>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</si>
  <si>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</si>
  <si>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</si>
  <si>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</si>
  <si>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</si>
  <si>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</si>
  <si>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</si>
  <si>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</si>
  <si>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</si>
  <si>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</si>
  <si>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</si>
  <si>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</si>
  <si>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</si>
  <si>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</si>
  <si>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</si>
  <si>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</si>
  <si>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</si>
  <si>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</si>
  <si>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</si>
  <si>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</si>
  <si>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</si>
  <si>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</si>
  <si>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</si>
  <si>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</si>
  <si>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</si>
  <si>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</si>
  <si>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</si>
  <si>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</si>
  <si>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</si>
  <si>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</si>
  <si>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</si>
  <si>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</si>
  <si>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</si>
  <si>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</si>
  <si>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</si>
  <si>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</si>
  <si>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</si>
  <si>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</si>
  <si>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</si>
  <si>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</si>
  <si>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</si>
  <si>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</si>
  <si>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</si>
  <si>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</si>
  <si>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</si>
  <si>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</si>
  <si>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</si>
  <si>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</si>
  <si>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</si>
  <si>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</si>
  <si>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</si>
  <si>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</si>
  <si>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</si>
  <si>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</si>
  <si>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</si>
  <si>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</si>
  <si>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</si>
  <si>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</si>
  <si>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</si>
  <si>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</si>
  <si>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</si>
  <si>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</si>
  <si>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</si>
  <si>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</si>
  <si>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</si>
  <si>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</si>
  <si>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</si>
  <si>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</si>
  <si>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</si>
  <si>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</si>
  <si>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</si>
  <si>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</si>
  <si>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</si>
  <si>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</si>
  <si>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</si>
  <si>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</si>
  <si>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</si>
  <si>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</si>
  <si>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</si>
  <si>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</si>
  <si>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</si>
  <si>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</si>
  <si>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</si>
  <si>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</si>
  <si>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</si>
  <si>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</si>
  <si>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</si>
  <si>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</si>
  <si>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</si>
  <si>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</si>
  <si>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</si>
  <si>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</si>
  <si>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</si>
  <si>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</si>
  <si>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</si>
  <si>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</si>
  <si>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</si>
  <si>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</si>
  <si>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</si>
  <si>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</si>
  <si>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</si>
  <si>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</si>
  <si>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</si>
  <si>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</si>
  <si>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</si>
  <si>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</si>
  <si>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</si>
  <si>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</si>
  <si>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</si>
  <si>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</si>
  <si>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</si>
  <si>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</si>
  <si>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</si>
  <si>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</si>
  <si>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</si>
  <si>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</si>
  <si>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</si>
  <si>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</si>
  <si>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</si>
  <si>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</si>
  <si>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</si>
  <si>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</si>
  <si>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</si>
  <si>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</si>
  <si>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</si>
  <si>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</si>
  <si>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</si>
  <si>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</si>
  <si>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</si>
  <si>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</si>
  <si>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</si>
  <si>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</si>
  <si>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</si>
  <si>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</si>
  <si>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</si>
  <si>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</si>
  <si>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</si>
  <si>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</si>
  <si>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</si>
  <si>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</si>
  <si>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</si>
  <si>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</si>
  <si>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</si>
  <si>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</si>
  <si>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</si>
  <si>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</si>
  <si>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</si>
  <si>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</si>
  <si>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</si>
  <si>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</si>
  <si>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</si>
  <si>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</si>
  <si>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</si>
  <si>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</si>
  <si>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</si>
  <si>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</si>
  <si>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</si>
  <si>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</si>
  <si>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</si>
  <si>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</si>
  <si>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</si>
  <si>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</si>
  <si>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</si>
  <si>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</si>
  <si>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</si>
  <si>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</si>
  <si>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</si>
  <si>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</si>
  <si>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</si>
  <si>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</si>
  <si>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</si>
  <si>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</si>
  <si>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</si>
  <si>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</si>
  <si>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</si>
  <si>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</si>
  <si>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</si>
  <si>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</si>
  <si>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</si>
  <si>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</si>
  <si>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</si>
  <si>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</si>
  <si>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</si>
  <si>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</si>
  <si>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</si>
  <si>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</si>
  <si>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</si>
  <si>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</si>
  <si>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</si>
  <si>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</si>
  <si>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</si>
  <si>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</si>
  <si>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</si>
  <si>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</si>
  <si>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</si>
  <si>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</si>
  <si>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</si>
  <si>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</si>
  <si>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</si>
  <si>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</si>
  <si>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</si>
  <si>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</si>
  <si>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</si>
  <si>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</si>
  <si>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</si>
  <si>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</si>
  <si>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</si>
  <si>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</si>
  <si>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</si>
  <si>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</si>
  <si>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</si>
  <si>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</si>
  <si>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</si>
  <si>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</si>
  <si>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</si>
  <si>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</si>
  <si>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</si>
  <si>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</si>
  <si>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</si>
  <si>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</si>
  <si>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</si>
  <si>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</si>
  <si>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</si>
  <si>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</si>
  <si>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</si>
  <si>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</si>
  <si>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</si>
  <si>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</si>
  <si>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</si>
  <si>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</si>
  <si>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</si>
  <si>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</si>
  <si>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</si>
  <si>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</si>
  <si>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</si>
  <si>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</si>
  <si>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</si>
  <si>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</si>
  <si>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</si>
  <si>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</si>
  <si>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</si>
  <si>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</si>
  <si>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</si>
  <si>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</si>
  <si>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</si>
  <si>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</si>
  <si>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</si>
  <si>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</si>
  <si>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</si>
  <si>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</si>
  <si>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</si>
  <si>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</si>
  <si>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</si>
  <si>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</si>
  <si>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</si>
  <si>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</si>
  <si>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</si>
  <si>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</si>
  <si>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</si>
  <si>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</si>
  <si>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</si>
  <si>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</si>
  <si>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</si>
  <si>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</si>
  <si>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</si>
  <si>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</si>
  <si>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</si>
  <si>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</si>
  <si>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</si>
  <si>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</si>
  <si>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</si>
  <si>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</si>
  <si>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</si>
  <si>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</si>
  <si>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</si>
  <si>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</si>
  <si>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</si>
  <si>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</si>
  <si>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</si>
  <si>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</si>
  <si>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</si>
  <si>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</si>
  <si>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</si>
  <si>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</si>
  <si>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</si>
  <si>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</si>
  <si>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</si>
  <si>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</si>
  <si>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</si>
  <si>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</si>
  <si>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</si>
  <si>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</si>
  <si>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</si>
  <si>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</si>
  <si>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</si>
  <si>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</si>
  <si>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</si>
  <si>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</si>
  <si>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</si>
  <si>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</si>
  <si>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</si>
  <si>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</si>
  <si>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</si>
  <si>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</si>
  <si>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</si>
  <si>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</si>
  <si>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</si>
  <si>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</si>
  <si>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</si>
  <si>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</si>
  <si>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</si>
  <si>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</si>
  <si>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</si>
  <si>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</si>
  <si>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</si>
  <si>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</si>
  <si>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</si>
  <si>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</si>
  <si>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</si>
  <si>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</si>
  <si>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</si>
  <si>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</si>
  <si>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</si>
  <si>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</si>
  <si>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</si>
  <si>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</si>
  <si>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</si>
  <si>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</si>
  <si>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</si>
  <si>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</si>
  <si>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</si>
  <si>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</si>
  <si>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</si>
  <si>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</si>
  <si>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</si>
  <si>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</si>
  <si>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</si>
  <si>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</si>
  <si>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</si>
  <si>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</si>
  <si>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</si>
  <si>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</si>
  <si>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</si>
  <si>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</si>
  <si>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</si>
  <si>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</si>
  <si>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</si>
  <si>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</si>
  <si>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</si>
  <si>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</si>
  <si>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</si>
  <si>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</si>
  <si>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</si>
  <si>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</si>
  <si>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</si>
  <si>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</si>
  <si>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</si>
  <si>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</si>
  <si>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</si>
  <si>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</si>
  <si>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</si>
  <si>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</si>
  <si>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</si>
  <si>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</si>
  <si>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</si>
  <si>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</si>
  <si>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</si>
  <si>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</si>
  <si>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</si>
  <si>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</si>
  <si>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</si>
  <si>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</si>
  <si>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</si>
  <si>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</si>
  <si>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</si>
  <si>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</si>
  <si>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</si>
  <si>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</si>
  <si>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</si>
  <si>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</si>
  <si>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</si>
  <si>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</si>
  <si>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</si>
  <si>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</si>
  <si>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</si>
  <si>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</si>
  <si>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</si>
  <si>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</si>
  <si>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</si>
  <si>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</si>
  <si>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</si>
  <si>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</si>
  <si>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</si>
  <si>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</si>
  <si>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</si>
  <si>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</si>
  <si>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</si>
  <si>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</si>
  <si>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</si>
  <si>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</si>
  <si>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</si>
  <si>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</si>
  <si>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</si>
  <si>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</si>
  <si>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</si>
  <si>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</si>
  <si>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</si>
  <si>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</si>
  <si>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</si>
  <si>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</si>
  <si>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</si>
  <si>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</si>
  <si>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</si>
  <si>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</si>
  <si>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</si>
  <si>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</si>
  <si>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</si>
  <si>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</si>
  <si>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</si>
  <si>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</si>
  <si>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</si>
  <si>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</si>
  <si>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</si>
  <si>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</si>
  <si>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</si>
  <si>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</si>
  <si>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</si>
  <si>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</si>
  <si>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</si>
  <si>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</si>
  <si>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</si>
  <si>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</si>
  <si>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</si>
  <si>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</si>
  <si>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</si>
  <si>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</si>
  <si>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</si>
  <si>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</si>
  <si>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</si>
  <si>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</si>
  <si>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</si>
  <si>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</si>
  <si>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</si>
  <si>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</si>
  <si>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</si>
  <si>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</si>
  <si>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</si>
  <si>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</si>
  <si>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</si>
  <si>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</si>
  <si>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</si>
  <si>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</si>
  <si>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</si>
  <si>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</si>
  <si>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</si>
  <si>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</si>
  <si>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</si>
  <si>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</si>
  <si>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</si>
  <si>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</si>
  <si>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</si>
  <si>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</si>
  <si>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</si>
  <si>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</si>
  <si>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</si>
  <si>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</si>
  <si>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</si>
  <si>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</si>
  <si>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</si>
  <si>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</si>
  <si>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</si>
  <si>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</si>
  <si>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</si>
  <si>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</si>
  <si>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</si>
  <si>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</si>
  <si>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</si>
  <si>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</si>
  <si>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</si>
  <si>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</si>
  <si>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</si>
  <si>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</si>
  <si>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</si>
  <si>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</si>
  <si>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</si>
  <si>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</si>
  <si>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</si>
  <si>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</si>
  <si>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</si>
  <si>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</si>
  <si>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</si>
  <si>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</si>
  <si>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</si>
  <si>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</si>
  <si>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</si>
  <si>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</si>
  <si>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</si>
  <si>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</si>
  <si>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</si>
  <si>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</si>
  <si>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</si>
  <si>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</si>
  <si>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</si>
  <si>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</si>
  <si>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</si>
  <si>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</si>
  <si>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</si>
  <si>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</si>
  <si>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</si>
  <si>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</si>
  <si>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</si>
  <si>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</si>
  <si>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</si>
  <si>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</si>
  <si>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</si>
  <si>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</si>
  <si>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</si>
  <si>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</si>
  <si>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</si>
  <si>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</si>
  <si>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</si>
  <si>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</si>
  <si>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</si>
  <si>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</si>
  <si>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</si>
  <si>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</si>
  <si>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</si>
  <si>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</si>
  <si>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</si>
  <si>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</si>
  <si>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</si>
  <si>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</si>
  <si>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</si>
  <si>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</si>
  <si>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</si>
  <si>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</si>
  <si>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</si>
  <si>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</si>
  <si>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</si>
  <si>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</si>
  <si>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</si>
  <si>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</si>
  <si>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</si>
  <si>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</si>
  <si>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</si>
  <si>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</si>
  <si>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</si>
  <si>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</si>
  <si>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</si>
  <si>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</si>
  <si>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</si>
  <si>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</si>
  <si>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</si>
  <si>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</si>
  <si>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</si>
  <si>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</si>
  <si>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</si>
  <si>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</si>
  <si>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</si>
  <si>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</si>
  <si>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</si>
  <si>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</si>
  <si>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</si>
  <si>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</si>
  <si>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</si>
  <si>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</si>
  <si>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</si>
  <si>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</si>
  <si>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</si>
  <si>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</si>
  <si>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</si>
  <si>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</si>
  <si>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</si>
  <si>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</si>
  <si>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</si>
  <si>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</si>
  <si>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</si>
  <si>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</si>
  <si>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</si>
  <si>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</si>
  <si>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</si>
  <si>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</si>
  <si>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</si>
  <si>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</si>
  <si>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</si>
  <si>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</si>
  <si>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</si>
  <si>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</si>
  <si>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</si>
  <si>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</si>
  <si>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</si>
  <si>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</si>
  <si>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</si>
  <si>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</si>
  <si>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</si>
  <si>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</si>
  <si>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</si>
  <si>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</si>
  <si>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</si>
  <si>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</si>
  <si>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</si>
  <si>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</si>
  <si>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</si>
  <si>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</si>
  <si>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</si>
  <si>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</si>
  <si>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</si>
  <si>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</si>
  <si>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</si>
  <si>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</si>
  <si>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</si>
  <si>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</si>
  <si>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</si>
  <si>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</si>
  <si>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</si>
  <si>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</si>
  <si>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</si>
  <si>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</si>
  <si>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</si>
  <si>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</si>
  <si>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</si>
  <si>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</si>
  <si>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</si>
  <si>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</si>
  <si>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</si>
  <si>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</si>
  <si>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</si>
  <si>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</si>
  <si>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</si>
  <si>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</si>
  <si>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</si>
  <si>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</si>
  <si>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</si>
  <si>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</si>
  <si>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</si>
  <si>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</si>
  <si>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</si>
  <si>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</si>
  <si>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</si>
  <si>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</si>
  <si>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</si>
  <si>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</si>
  <si>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</si>
  <si>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</si>
  <si>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</si>
  <si>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</si>
  <si>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</si>
  <si>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</si>
  <si>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</si>
  <si>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</si>
  <si>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</si>
  <si>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</si>
  <si>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</si>
  <si>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</si>
  <si>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</si>
  <si>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</si>
  <si>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</si>
  <si>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</si>
  <si>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</si>
  <si>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</si>
  <si>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</si>
  <si>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</si>
  <si>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</si>
  <si>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</si>
  <si>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</si>
  <si>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</si>
  <si>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</si>
  <si>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</si>
  <si>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</si>
  <si>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</si>
  <si>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</si>
  <si>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</si>
  <si>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</si>
  <si>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</si>
  <si>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</si>
  <si>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</si>
  <si>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</si>
  <si>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</si>
  <si>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</si>
  <si>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</si>
  <si>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</si>
  <si>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</si>
  <si>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</si>
  <si>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</si>
  <si>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</si>
  <si>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</si>
  <si>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</si>
  <si>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</si>
  <si>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</si>
  <si>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</si>
  <si>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</si>
  <si>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</si>
  <si>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</si>
  <si>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</si>
  <si>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</si>
  <si>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</si>
  <si>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</si>
  <si>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</si>
  <si>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</si>
  <si>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</si>
  <si>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</si>
  <si>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</si>
  <si>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</si>
  <si>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</si>
  <si>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</si>
  <si>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</si>
  <si>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</si>
  <si>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</si>
  <si>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</si>
  <si>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</si>
  <si>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</si>
  <si>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</si>
  <si>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</si>
  <si>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</si>
  <si>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</si>
  <si>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</si>
  <si>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</si>
  <si>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</si>
  <si>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</si>
  <si>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</si>
  <si>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</si>
  <si>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</si>
  <si>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</si>
  <si>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</si>
  <si>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</si>
  <si>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</si>
  <si>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</si>
  <si>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</si>
  <si>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</si>
  <si>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</si>
  <si>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</si>
  <si>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</si>
  <si>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</si>
  <si>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</si>
  <si>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</si>
  <si>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</si>
  <si>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</si>
  <si>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</si>
  <si>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</si>
  <si>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</si>
  <si>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</si>
  <si>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</si>
  <si>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</si>
  <si>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</si>
  <si>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</si>
  <si>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</si>
  <si>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</si>
  <si>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</si>
  <si>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</si>
  <si>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</si>
  <si>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</si>
  <si>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</si>
  <si>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</si>
  <si>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</si>
  <si>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</si>
  <si>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</si>
  <si>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</si>
  <si>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</si>
  <si>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</si>
  <si>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</si>
  <si>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</si>
  <si>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</si>
  <si>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</si>
  <si>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</si>
  <si>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</si>
  <si>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</si>
  <si>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</si>
  <si>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</si>
  <si>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</si>
  <si>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</si>
  <si>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</si>
  <si>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</si>
  <si>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</si>
  <si>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</si>
  <si>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</si>
  <si>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</si>
  <si>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</si>
  <si>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</si>
  <si>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</si>
  <si>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</si>
  <si>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</si>
  <si>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</si>
  <si>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</si>
  <si>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</si>
  <si>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</si>
  <si>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</si>
  <si>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</si>
  <si>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</si>
  <si>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</si>
  <si>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</si>
  <si>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</si>
  <si>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</si>
  <si>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</si>
  <si>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</si>
  <si>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</si>
  <si>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</si>
  <si>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</si>
  <si>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</si>
  <si>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</si>
  <si>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</si>
  <si>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</si>
  <si>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</si>
  <si>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Integración Social</t>
  </si>
  <si>
    <t>AUNAR RECUERSOS PARA LA PRIMERA INFANCIA JARDIN COFINANCIADO-</t>
  </si>
  <si>
    <t>AUNAR RECURSOS PARA LA PRIMERA INFNACIA JARDIN COFINANCIADO-</t>
  </si>
  <si>
    <t>AUNAR RECUERSOS PARA LA PRIMERA INFANCIA JARDIN COFINANCIADO</t>
  </si>
  <si>
    <t>AUNAR RECURSOS PARA LA PRIMERA INFANCIA JARDIN COFINANCIADO</t>
  </si>
  <si>
    <t xml:space="preserve">Instituto Colombiano de Bienestar Familiar </t>
  </si>
  <si>
    <t>AUNAR RECURSOS PROGARMA MODALIDAD FAMILIAR</t>
  </si>
  <si>
    <t>AUNAR RECURSOS PROGARMA MODALIDAD</t>
  </si>
  <si>
    <t>AUNAR RECURSOS PROGARMA MODALIDAD FAMILIAR ICBF</t>
  </si>
  <si>
    <t>AUNAR RECURSOS PROGRAMA MODALIDAD FAMILIAR ICBF</t>
  </si>
  <si>
    <t>116462029</t>
  </si>
  <si>
    <t>1111052020</t>
  </si>
  <si>
    <t>116532020</t>
  </si>
  <si>
    <t>AUNAR RECURSOS PROGRAMA MODALIDAD INSTITUCIONAL ICBF</t>
  </si>
  <si>
    <t>LUZ AIDE MIRANDA SANTA</t>
  </si>
  <si>
    <t xml:space="preserve">CALLE 12 A # 71 C 21 </t>
  </si>
  <si>
    <t>3209873311 - 9259548</t>
  </si>
  <si>
    <t>5434</t>
  </si>
  <si>
    <t>5562</t>
  </si>
  <si>
    <t>5282</t>
  </si>
  <si>
    <t>714</t>
  </si>
  <si>
    <t>1254</t>
  </si>
  <si>
    <t>1722</t>
  </si>
  <si>
    <t>1896</t>
  </si>
  <si>
    <t>1629</t>
  </si>
  <si>
    <t>CALLE 12 C 71 B 40</t>
  </si>
  <si>
    <t>FUNDANGEL12@GMAIL.COM</t>
  </si>
  <si>
    <t>2021-11-10000185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</si>
</sst>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0" borderId="0" xfId="0" applyNumberFormat="1"/>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12" zoomScaleNormal="112"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3" t="s">
        <v>187</v>
      </c>
      <c r="I15" s="32" t="s">
        <v>2624</v>
      </c>
      <c r="J15" s="108" t="s">
        <v>2626</v>
      </c>
      <c r="L15" s="223" t="s">
        <v>8</v>
      </c>
      <c r="M15" s="223"/>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900285397</v>
      </c>
      <c r="C20" s="5"/>
      <c r="D20" s="73"/>
      <c r="E20" s="5"/>
      <c r="F20" s="5"/>
      <c r="G20" s="5"/>
      <c r="H20" s="242"/>
      <c r="I20" s="146" t="s">
        <v>1156</v>
      </c>
      <c r="J20" s="147" t="s">
        <v>59</v>
      </c>
      <c r="K20" s="148">
        <v>381282300</v>
      </c>
      <c r="L20" s="149"/>
      <c r="M20" s="149">
        <v>44561</v>
      </c>
      <c r="N20" s="132">
        <f>+(M20-L20)/30</f>
        <v>1485.3666666666666</v>
      </c>
      <c r="O20" s="135"/>
      <c r="U20" s="131"/>
      <c r="V20" s="105">
        <f ca="1">NOW()</f>
        <v>44200.965084143521</v>
      </c>
      <c r="W20" s="105">
        <f ca="1">NOW()</f>
        <v>44200.965084143521</v>
      </c>
    </row>
    <row r="21" spans="1:23" ht="30" customHeight="1" outlineLevel="1" x14ac:dyDescent="0.25">
      <c r="A21" s="9"/>
      <c r="B21" s="71"/>
      <c r="C21" s="5"/>
      <c r="D21" s="5"/>
      <c r="E21" s="5"/>
      <c r="F21" s="5"/>
      <c r="G21" s="5"/>
      <c r="H21" s="70"/>
      <c r="I21" s="146" t="s">
        <v>1156</v>
      </c>
      <c r="J21" s="147" t="s">
        <v>59</v>
      </c>
      <c r="K21" s="148"/>
      <c r="L21" s="149"/>
      <c r="M21" s="149"/>
      <c r="N21" s="132">
        <f t="shared" ref="N21:N35" si="0">+(M21-L21)/30</f>
        <v>0</v>
      </c>
      <c r="O21" s="136"/>
    </row>
    <row r="22" spans="1:23" ht="30" customHeight="1" outlineLevel="1" x14ac:dyDescent="0.25">
      <c r="A22" s="9"/>
      <c r="B22" s="71"/>
      <c r="C22" s="5"/>
      <c r="D22" s="5"/>
      <c r="E22" s="5"/>
      <c r="F22" s="5"/>
      <c r="G22" s="5"/>
      <c r="H22" s="70"/>
      <c r="I22" s="146" t="s">
        <v>1156</v>
      </c>
      <c r="J22" s="147" t="s">
        <v>197</v>
      </c>
      <c r="K22" s="148"/>
      <c r="L22" s="149"/>
      <c r="M22" s="149"/>
      <c r="N22" s="133">
        <f t="shared" ref="N22:N33" si="1">+(M22-L22)/30</f>
        <v>0</v>
      </c>
      <c r="O22" s="136"/>
    </row>
    <row r="23" spans="1:23" ht="30" customHeight="1" outlineLevel="1" x14ac:dyDescent="0.25">
      <c r="A23" s="9"/>
      <c r="B23" s="101"/>
      <c r="C23" s="21"/>
      <c r="D23" s="21"/>
      <c r="E23" s="21"/>
      <c r="F23" s="5"/>
      <c r="G23" s="5"/>
      <c r="H23" s="70"/>
      <c r="I23" s="146" t="s">
        <v>1156</v>
      </c>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FUNDANGEL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2693</v>
      </c>
      <c r="E48" s="174">
        <v>41253</v>
      </c>
      <c r="F48" s="174">
        <v>41375</v>
      </c>
      <c r="G48" s="157">
        <f>IF(AND(E48&lt;&gt;"",F48&lt;&gt;""),((F48-E48)/30),"")</f>
        <v>4.0666666666666664</v>
      </c>
      <c r="H48" t="s">
        <v>2677</v>
      </c>
      <c r="I48" s="113" t="s">
        <v>1156</v>
      </c>
      <c r="J48" s="113" t="s">
        <v>196</v>
      </c>
      <c r="K48" s="115">
        <v>156644523</v>
      </c>
      <c r="L48" s="114" t="s">
        <v>1148</v>
      </c>
      <c r="M48" s="116"/>
      <c r="N48" s="114" t="s">
        <v>27</v>
      </c>
      <c r="O48" s="114" t="s">
        <v>26</v>
      </c>
      <c r="P48" s="78"/>
    </row>
    <row r="49" spans="1:16" s="6" customFormat="1" ht="24.75" customHeight="1" x14ac:dyDescent="0.25">
      <c r="A49" s="140">
        <v>2</v>
      </c>
      <c r="B49" s="111" t="s">
        <v>2676</v>
      </c>
      <c r="C49" s="112" t="s">
        <v>31</v>
      </c>
      <c r="D49" s="110" t="s">
        <v>2694</v>
      </c>
      <c r="E49" s="174">
        <v>41663</v>
      </c>
      <c r="F49" s="174">
        <v>41988</v>
      </c>
      <c r="G49" s="157">
        <f t="shared" ref="G49:G50" si="2">IF(AND(E49&lt;&gt;"",F49&lt;&gt;""),((F49-E49)/30),"")</f>
        <v>10.833333333333334</v>
      </c>
      <c r="H49" t="s">
        <v>2678</v>
      </c>
      <c r="I49" s="113" t="s">
        <v>1156</v>
      </c>
      <c r="J49" s="113" t="s">
        <v>196</v>
      </c>
      <c r="K49" s="120">
        <v>448668803</v>
      </c>
      <c r="L49" s="114" t="s">
        <v>1148</v>
      </c>
      <c r="M49" s="116"/>
      <c r="N49" s="114" t="s">
        <v>27</v>
      </c>
      <c r="O49" s="114" t="s">
        <v>26</v>
      </c>
      <c r="P49" s="78"/>
    </row>
    <row r="50" spans="1:16" s="6" customFormat="1" ht="24.75" customHeight="1" x14ac:dyDescent="0.25">
      <c r="A50" s="140">
        <v>3</v>
      </c>
      <c r="B50" s="111" t="s">
        <v>2676</v>
      </c>
      <c r="C50" s="112" t="s">
        <v>31</v>
      </c>
      <c r="D50" s="110" t="s">
        <v>2695</v>
      </c>
      <c r="E50" s="174">
        <v>42038</v>
      </c>
      <c r="F50" s="174">
        <v>42277</v>
      </c>
      <c r="G50" s="157">
        <f t="shared" si="2"/>
        <v>7.9666666666666668</v>
      </c>
      <c r="H50" t="s">
        <v>2679</v>
      </c>
      <c r="I50" s="113" t="s">
        <v>1156</v>
      </c>
      <c r="J50" s="113" t="s">
        <v>196</v>
      </c>
      <c r="K50" s="120">
        <v>688469208</v>
      </c>
      <c r="L50" s="114" t="s">
        <v>1148</v>
      </c>
      <c r="M50" s="116"/>
      <c r="N50" s="114" t="s">
        <v>27</v>
      </c>
      <c r="O50" s="114" t="s">
        <v>26</v>
      </c>
      <c r="P50" s="78"/>
    </row>
    <row r="51" spans="1:16" s="6" customFormat="1" ht="24.75" customHeight="1" outlineLevel="1" x14ac:dyDescent="0.25">
      <c r="A51" s="140">
        <v>4</v>
      </c>
      <c r="B51" s="111" t="s">
        <v>2676</v>
      </c>
      <c r="C51" s="112" t="s">
        <v>31</v>
      </c>
      <c r="D51" s="110"/>
      <c r="E51" s="174">
        <v>42277</v>
      </c>
      <c r="F51" s="174">
        <v>42353</v>
      </c>
      <c r="G51" s="157">
        <f t="shared" ref="G51:G107" si="3">IF(AND(E51&lt;&gt;"",F51&lt;&gt;""),((F51-E51)/30),"")</f>
        <v>2.5333333333333332</v>
      </c>
      <c r="H51" t="s">
        <v>2680</v>
      </c>
      <c r="I51" s="113" t="s">
        <v>1156</v>
      </c>
      <c r="J51" s="113" t="s">
        <v>196</v>
      </c>
      <c r="K51" s="115">
        <v>504928239</v>
      </c>
      <c r="L51" s="114" t="s">
        <v>1148</v>
      </c>
      <c r="M51" s="116"/>
      <c r="N51" s="114" t="s">
        <v>27</v>
      </c>
      <c r="O51" s="114" t="s">
        <v>26</v>
      </c>
      <c r="P51" s="78"/>
    </row>
    <row r="52" spans="1:16" s="7" customFormat="1" ht="24.75" customHeight="1" outlineLevel="1" x14ac:dyDescent="0.25">
      <c r="A52" s="141">
        <v>5</v>
      </c>
      <c r="B52" s="111" t="s">
        <v>2681</v>
      </c>
      <c r="C52" s="112" t="s">
        <v>31</v>
      </c>
      <c r="D52" s="110" t="s">
        <v>2696</v>
      </c>
      <c r="E52" s="174">
        <v>42384</v>
      </c>
      <c r="F52" s="174">
        <v>42628</v>
      </c>
      <c r="G52" s="157">
        <f t="shared" si="3"/>
        <v>8.1333333333333329</v>
      </c>
      <c r="H52" t="s">
        <v>2682</v>
      </c>
      <c r="I52" s="113" t="s">
        <v>1156</v>
      </c>
      <c r="J52" s="113" t="s">
        <v>59</v>
      </c>
      <c r="K52" s="120">
        <v>2336034025</v>
      </c>
      <c r="L52" s="114" t="s">
        <v>1148</v>
      </c>
      <c r="M52" s="116"/>
      <c r="N52" s="114" t="s">
        <v>27</v>
      </c>
      <c r="O52" s="114" t="s">
        <v>26</v>
      </c>
      <c r="P52" s="79"/>
    </row>
    <row r="53" spans="1:16" s="7" customFormat="1" ht="24.75" customHeight="1" outlineLevel="1" x14ac:dyDescent="0.25">
      <c r="A53" s="141">
        <v>6</v>
      </c>
      <c r="B53" s="111" t="s">
        <v>2681</v>
      </c>
      <c r="C53" s="112" t="s">
        <v>31</v>
      </c>
      <c r="D53" s="110" t="s">
        <v>2697</v>
      </c>
      <c r="E53" s="174">
        <v>42628</v>
      </c>
      <c r="F53" s="174">
        <v>42674</v>
      </c>
      <c r="G53" s="157">
        <f t="shared" si="3"/>
        <v>1.5333333333333334</v>
      </c>
      <c r="H53" t="s">
        <v>2683</v>
      </c>
      <c r="I53" s="113" t="s">
        <v>1156</v>
      </c>
      <c r="J53" s="113" t="s">
        <v>59</v>
      </c>
      <c r="K53" s="115">
        <v>460863500</v>
      </c>
      <c r="L53" s="114" t="s">
        <v>1148</v>
      </c>
      <c r="M53" s="116"/>
      <c r="N53" s="114" t="s">
        <v>27</v>
      </c>
      <c r="O53" s="114" t="s">
        <v>26</v>
      </c>
      <c r="P53" s="79"/>
    </row>
    <row r="54" spans="1:16" s="7" customFormat="1" ht="24.75" customHeight="1" outlineLevel="1" x14ac:dyDescent="0.25">
      <c r="A54" s="141">
        <v>7</v>
      </c>
      <c r="B54" s="111" t="s">
        <v>2681</v>
      </c>
      <c r="C54" s="112" t="s">
        <v>31</v>
      </c>
      <c r="D54" s="110" t="s">
        <v>2698</v>
      </c>
      <c r="E54" s="174">
        <v>42674</v>
      </c>
      <c r="F54" s="174">
        <v>42719</v>
      </c>
      <c r="G54" s="157">
        <f t="shared" si="3"/>
        <v>1.5</v>
      </c>
      <c r="H54" t="s">
        <v>2684</v>
      </c>
      <c r="I54" s="113" t="s">
        <v>1156</v>
      </c>
      <c r="J54" s="113" t="s">
        <v>59</v>
      </c>
      <c r="K54" s="117">
        <v>526026600</v>
      </c>
      <c r="L54" s="114" t="s">
        <v>1148</v>
      </c>
      <c r="M54" s="116"/>
      <c r="N54" s="114" t="s">
        <v>27</v>
      </c>
      <c r="O54" s="114" t="s">
        <v>26</v>
      </c>
      <c r="P54" s="79"/>
    </row>
    <row r="55" spans="1:16" s="7" customFormat="1" ht="24.75" customHeight="1" outlineLevel="1" x14ac:dyDescent="0.25">
      <c r="A55" s="141">
        <v>8</v>
      </c>
      <c r="B55" s="111" t="s">
        <v>2681</v>
      </c>
      <c r="C55" s="112" t="s">
        <v>31</v>
      </c>
      <c r="D55" s="110" t="s">
        <v>2699</v>
      </c>
      <c r="E55" s="174">
        <v>42750</v>
      </c>
      <c r="F55" s="174">
        <v>43084</v>
      </c>
      <c r="G55" s="157">
        <f t="shared" si="3"/>
        <v>11.133333333333333</v>
      </c>
      <c r="H55" t="s">
        <v>2685</v>
      </c>
      <c r="I55" s="113" t="s">
        <v>1156</v>
      </c>
      <c r="J55" s="113" t="s">
        <v>197</v>
      </c>
      <c r="K55" s="117">
        <v>1770387000</v>
      </c>
      <c r="L55" s="114" t="s">
        <v>1148</v>
      </c>
      <c r="M55" s="116"/>
      <c r="N55" s="114" t="s">
        <v>27</v>
      </c>
      <c r="O55" s="114" t="s">
        <v>26</v>
      </c>
      <c r="P55" s="79"/>
    </row>
    <row r="56" spans="1:16" s="7" customFormat="1" ht="24.75" customHeight="1" outlineLevel="1" x14ac:dyDescent="0.25">
      <c r="A56" s="141">
        <v>9</v>
      </c>
      <c r="B56" s="111" t="s">
        <v>2681</v>
      </c>
      <c r="C56" s="112" t="s">
        <v>31</v>
      </c>
      <c r="D56" s="110" t="s">
        <v>2700</v>
      </c>
      <c r="E56" s="174">
        <v>43115</v>
      </c>
      <c r="F56" s="174">
        <v>43404</v>
      </c>
      <c r="G56" s="157">
        <f t="shared" si="3"/>
        <v>9.6333333333333329</v>
      </c>
      <c r="H56" t="s">
        <v>2685</v>
      </c>
      <c r="I56" s="113" t="s">
        <v>1156</v>
      </c>
      <c r="J56" s="113" t="s">
        <v>197</v>
      </c>
      <c r="K56" s="117">
        <v>1563193827</v>
      </c>
      <c r="L56" s="114" t="s">
        <v>1148</v>
      </c>
      <c r="M56" s="116"/>
      <c r="N56" s="114" t="s">
        <v>27</v>
      </c>
      <c r="O56" s="114" t="s">
        <v>26</v>
      </c>
      <c r="P56" s="79"/>
    </row>
    <row r="57" spans="1:16" s="7" customFormat="1" ht="24.75" customHeight="1" outlineLevel="1" x14ac:dyDescent="0.25">
      <c r="A57" s="141">
        <v>10</v>
      </c>
      <c r="B57" s="64" t="s">
        <v>2681</v>
      </c>
      <c r="C57" s="65" t="s">
        <v>31</v>
      </c>
      <c r="D57" s="63"/>
      <c r="E57" s="174">
        <v>43404</v>
      </c>
      <c r="F57" s="174">
        <v>43441</v>
      </c>
      <c r="G57" s="157">
        <f t="shared" si="3"/>
        <v>1.2333333333333334</v>
      </c>
      <c r="H57" t="s">
        <v>2685</v>
      </c>
      <c r="I57" s="63" t="s">
        <v>1156</v>
      </c>
      <c r="J57" s="63" t="s">
        <v>197</v>
      </c>
      <c r="K57" s="120">
        <v>212278485</v>
      </c>
      <c r="L57" s="65" t="s">
        <v>1148</v>
      </c>
      <c r="M57" s="67"/>
      <c r="N57" s="65" t="s">
        <v>27</v>
      </c>
      <c r="O57" s="65" t="s">
        <v>26</v>
      </c>
      <c r="P57" s="79"/>
    </row>
    <row r="58" spans="1:16" s="7" customFormat="1" ht="24.75" customHeight="1" outlineLevel="1" x14ac:dyDescent="0.25">
      <c r="A58" s="141">
        <v>11</v>
      </c>
      <c r="B58" s="64" t="s">
        <v>2681</v>
      </c>
      <c r="C58" s="65" t="s">
        <v>31</v>
      </c>
      <c r="D58" s="63" t="s">
        <v>2686</v>
      </c>
      <c r="E58" s="142">
        <v>43891</v>
      </c>
      <c r="F58" s="142">
        <v>44012</v>
      </c>
      <c r="G58" s="157">
        <f t="shared" si="3"/>
        <v>4.0333333333333332</v>
      </c>
      <c r="H58" t="s">
        <v>2685</v>
      </c>
      <c r="I58" s="63" t="s">
        <v>1156</v>
      </c>
      <c r="J58" s="63" t="s">
        <v>59</v>
      </c>
      <c r="K58" s="66">
        <v>317940289</v>
      </c>
      <c r="L58" s="65" t="s">
        <v>1148</v>
      </c>
      <c r="M58" s="67"/>
      <c r="N58" s="65" t="s">
        <v>27</v>
      </c>
      <c r="O58" s="65" t="s">
        <v>1148</v>
      </c>
      <c r="P58" s="79"/>
    </row>
    <row r="59" spans="1:16" s="7" customFormat="1" ht="24.75" customHeight="1" outlineLevel="1" x14ac:dyDescent="0.25">
      <c r="A59" s="141">
        <v>12</v>
      </c>
      <c r="B59" s="64" t="s">
        <v>2681</v>
      </c>
      <c r="C59" s="65" t="s">
        <v>31</v>
      </c>
      <c r="D59" s="63" t="s">
        <v>2687</v>
      </c>
      <c r="E59" s="142">
        <v>44013</v>
      </c>
      <c r="F59" s="142">
        <v>44195</v>
      </c>
      <c r="G59" s="157">
        <f t="shared" si="3"/>
        <v>6.0666666666666664</v>
      </c>
      <c r="H59" t="s">
        <v>2685</v>
      </c>
      <c r="I59" s="63" t="s">
        <v>1156</v>
      </c>
      <c r="J59" s="63" t="s">
        <v>59</v>
      </c>
      <c r="K59" s="66">
        <v>411161961</v>
      </c>
      <c r="L59" s="65" t="s">
        <v>1148</v>
      </c>
      <c r="M59" s="67"/>
      <c r="N59" s="65" t="s">
        <v>1151</v>
      </c>
      <c r="O59" s="65" t="s">
        <v>1148</v>
      </c>
      <c r="P59" s="79"/>
    </row>
    <row r="60" spans="1:16" s="7" customFormat="1" ht="24.75" customHeight="1" outlineLevel="1" x14ac:dyDescent="0.25">
      <c r="A60" s="141">
        <v>13</v>
      </c>
      <c r="B60" s="64" t="s">
        <v>2681</v>
      </c>
      <c r="C60" s="65" t="s">
        <v>31</v>
      </c>
      <c r="D60" s="63" t="s">
        <v>2688</v>
      </c>
      <c r="E60" s="142">
        <v>43891</v>
      </c>
      <c r="F60" s="142">
        <v>44195</v>
      </c>
      <c r="G60" s="157">
        <f t="shared" si="3"/>
        <v>10.133333333333333</v>
      </c>
      <c r="H60" s="64" t="s">
        <v>2689</v>
      </c>
      <c r="I60" s="63" t="s">
        <v>1156</v>
      </c>
      <c r="J60" s="63" t="s">
        <v>59</v>
      </c>
      <c r="K60" s="66">
        <v>364126644</v>
      </c>
      <c r="L60" s="65" t="s">
        <v>1148</v>
      </c>
      <c r="M60" s="67"/>
      <c r="N60" s="65" t="s">
        <v>1151</v>
      </c>
      <c r="O60" s="65" t="s">
        <v>1148</v>
      </c>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2687</v>
      </c>
      <c r="E114" s="142">
        <v>44013</v>
      </c>
      <c r="F114" s="142">
        <v>44195</v>
      </c>
      <c r="G114" s="157">
        <f>IF(AND(E114&lt;&gt;"",F114&lt;&gt;""),((F114-E114)/30),"")</f>
        <v>6.0666666666666664</v>
      </c>
      <c r="H114" s="175" t="s">
        <v>2685</v>
      </c>
      <c r="I114" s="118" t="s">
        <v>1156</v>
      </c>
      <c r="J114" s="118" t="s">
        <v>59</v>
      </c>
      <c r="K114" s="120">
        <v>411161961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118" t="s">
        <v>2688</v>
      </c>
      <c r="E115" s="142">
        <v>43891</v>
      </c>
      <c r="F115" s="142">
        <v>44195</v>
      </c>
      <c r="G115" s="157">
        <f t="shared" ref="G115:G116" si="4">IF(AND(E115&lt;&gt;"",F115&lt;&gt;""),((F115-E115)/30),"")</f>
        <v>10.133333333333333</v>
      </c>
      <c r="H115" s="119" t="s">
        <v>2689</v>
      </c>
      <c r="I115" s="63" t="s">
        <v>1156</v>
      </c>
      <c r="J115" s="63" t="s">
        <v>59</v>
      </c>
      <c r="K115" s="120">
        <v>364126664</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2668</v>
      </c>
      <c r="C179" s="190"/>
      <c r="D179" s="190"/>
      <c r="E179" s="168">
        <v>0.02</v>
      </c>
      <c r="F179" s="167">
        <v>0.01</v>
      </c>
      <c r="G179" s="162">
        <f>IF(F179&gt;0,SUM(E179+F179),"")</f>
        <v>0.03</v>
      </c>
      <c r="H179" s="5"/>
      <c r="I179" s="190" t="s">
        <v>2670</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11438469</v>
      </c>
      <c r="F185" s="92"/>
      <c r="G185" s="93"/>
      <c r="H185" s="88"/>
      <c r="I185" s="90" t="s">
        <v>2627</v>
      </c>
      <c r="J185" s="163">
        <f>+SUM(M179:M183)</f>
        <v>0.02</v>
      </c>
      <c r="K185" s="235" t="s">
        <v>2628</v>
      </c>
      <c r="L185" s="235"/>
      <c r="M185" s="94">
        <f>+J185*(SUM(K20:K35))</f>
        <v>7625646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41011</v>
      </c>
      <c r="D193" s="5"/>
      <c r="E193" s="123">
        <v>1279</v>
      </c>
      <c r="F193" s="5"/>
      <c r="G193" s="5"/>
      <c r="H193" s="144" t="s">
        <v>2690</v>
      </c>
      <c r="J193" s="5"/>
      <c r="K193" s="124">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2701</v>
      </c>
      <c r="L211" s="21"/>
      <c r="M211" s="21"/>
      <c r="N211" s="21"/>
      <c r="O211" s="8"/>
    </row>
    <row r="212" spans="1:15" x14ac:dyDescent="0.25">
      <c r="A212" s="9"/>
      <c r="B212" s="27" t="s">
        <v>2619</v>
      </c>
      <c r="C212" s="144" t="s">
        <v>2690</v>
      </c>
      <c r="D212" s="21"/>
      <c r="G212" s="27" t="s">
        <v>2621</v>
      </c>
      <c r="H212" s="145" t="s">
        <v>2692</v>
      </c>
      <c r="J212" s="27" t="s">
        <v>2623</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58:E107" xr:uid="{00000000-0002-0000-0000-000018000000}">
      <formula1>1</formula1>
      <formula2>54789</formula2>
    </dataValidation>
    <dataValidation type="date" allowBlank="1" showInputMessage="1" showErrorMessage="1" sqref="C193 E114:F160 K193 F58:F107"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 ds:uri="http://purl.org/dc/dcmitype/"/>
    <ds:schemaRef ds:uri="http://purl.org/dc/term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Sebastián</cp:lastModifiedBy>
  <cp:lastPrinted>2020-11-20T15:12:35Z</cp:lastPrinted>
  <dcterms:created xsi:type="dcterms:W3CDTF">2020-10-14T21:57:42Z</dcterms:created>
  <dcterms:modified xsi:type="dcterms:W3CDTF">2021-01-05T04:12:48Z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