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<sst xmlns="http://schemas.openxmlformats.org/spreadsheetml/2006/main" count="3193" uniqueCount="2722">
  <si>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</si>
  <si>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</si>
  <si>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</si>
  <si>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</si>
  <si>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</si>
  <si>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</si>
  <si>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</si>
  <si>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</si>
  <si>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</si>
  <si>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</si>
  <si>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</si>
  <si>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</si>
  <si>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</si>
  <si>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</si>
  <si>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</si>
  <si>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</si>
  <si>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</si>
  <si>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</si>
  <si>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</si>
  <si>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</si>
  <si>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</si>
  <si>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</si>
  <si>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</si>
  <si>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</si>
  <si>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</si>
  <si>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</si>
  <si>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</si>
  <si>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</si>
  <si>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</si>
  <si>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</si>
  <si>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</si>
  <si>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</si>
  <si>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</si>
  <si>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</si>
  <si>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</si>
  <si>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</si>
  <si>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</si>
  <si>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</si>
  <si>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</si>
  <si>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</si>
  <si>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</si>
  <si>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</si>
  <si>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</si>
  <si>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</si>
  <si>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</si>
  <si>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</si>
  <si>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</si>
  <si>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</si>
  <si>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</si>
  <si>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</si>
  <si>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</si>
  <si>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</si>
  <si>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</si>
  <si>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</si>
  <si>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</si>
  <si>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</si>
  <si>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</si>
  <si>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</si>
  <si>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</si>
  <si>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</si>
  <si>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</si>
  <si>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</si>
  <si>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</si>
  <si>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</si>
  <si>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</si>
  <si>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</si>
  <si>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</si>
  <si>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</si>
  <si>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</si>
  <si>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</si>
  <si>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</si>
  <si>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</si>
  <si>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</si>
  <si>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</si>
  <si>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</si>
  <si>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</si>
  <si>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</si>
  <si>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</si>
  <si>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</si>
  <si>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</si>
  <si>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</si>
  <si>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</si>
  <si>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</si>
  <si>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</si>
  <si>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</si>
  <si>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</si>
  <si>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</si>
  <si>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</si>
  <si>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</si>
  <si>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</si>
  <si>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</si>
  <si>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</si>
  <si>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</si>
  <si>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</si>
  <si>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</si>
  <si>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</si>
  <si>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</si>
  <si>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</si>
  <si>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</si>
  <si>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</si>
  <si>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</si>
  <si>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</si>
  <si>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</si>
  <si>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</si>
  <si>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</si>
  <si>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</si>
  <si>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</si>
  <si>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</si>
  <si>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</si>
  <si>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</si>
  <si>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</si>
  <si>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</si>
  <si>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</si>
  <si>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</si>
  <si>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</si>
  <si>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</si>
  <si>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</si>
  <si>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</si>
  <si>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</si>
  <si>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</si>
  <si>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</si>
  <si>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</si>
  <si>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</si>
  <si>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</si>
  <si>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</si>
  <si>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</si>
  <si>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</si>
  <si>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</si>
  <si>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</si>
  <si>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</si>
  <si>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</si>
  <si>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</si>
  <si>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</si>
  <si>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</si>
  <si>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</si>
  <si>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</si>
  <si>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</si>
  <si>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</si>
  <si>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</si>
  <si>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</si>
  <si>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</si>
  <si>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</si>
  <si>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</si>
  <si>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</si>
  <si>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</si>
  <si>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</si>
  <si>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</si>
  <si>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</si>
  <si>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</si>
  <si>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</si>
  <si>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</si>
  <si>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</si>
  <si>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</si>
  <si>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</si>
  <si>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</si>
  <si>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</si>
  <si>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</si>
  <si>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</si>
  <si>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</si>
  <si>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</si>
  <si>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</si>
  <si>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</si>
  <si>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</si>
  <si>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</si>
  <si>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</si>
  <si>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</si>
  <si>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</si>
  <si>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</si>
  <si>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</si>
  <si>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</si>
  <si>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</si>
  <si>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</si>
  <si>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</si>
  <si>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</si>
  <si>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</si>
  <si>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</si>
  <si>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</si>
  <si>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</si>
  <si>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</si>
  <si>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</si>
  <si>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</si>
  <si>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</si>
  <si>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</si>
  <si>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</si>
  <si>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</si>
  <si>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</si>
  <si>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</si>
  <si>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</si>
  <si>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</si>
  <si>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</si>
  <si>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</si>
  <si>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</si>
  <si>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</si>
  <si>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</si>
  <si>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</si>
  <si>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</si>
  <si>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</si>
  <si>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</si>
  <si>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</si>
  <si>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</si>
  <si>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</si>
  <si>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</si>
  <si>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</si>
  <si>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</si>
  <si>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</si>
  <si>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</si>
  <si>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</si>
  <si>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</si>
  <si>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</si>
  <si>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</si>
  <si>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</si>
  <si>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</si>
  <si>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</si>
  <si>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</si>
  <si>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</si>
  <si>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</si>
  <si>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</si>
  <si>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</si>
  <si>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</si>
  <si>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</si>
  <si>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</si>
  <si>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</si>
  <si>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</si>
  <si>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</si>
  <si>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</si>
  <si>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</si>
  <si>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</si>
  <si>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</si>
  <si>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</si>
  <si>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</si>
  <si>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</si>
  <si>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</si>
  <si>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</si>
  <si>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</si>
  <si>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</si>
  <si>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</si>
  <si>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</si>
  <si>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</si>
  <si>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</si>
  <si>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</si>
  <si>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</si>
  <si>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</si>
  <si>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</si>
  <si>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</si>
  <si>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</si>
  <si>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</si>
  <si>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</si>
  <si>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</si>
  <si>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</si>
  <si>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</si>
  <si>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</si>
  <si>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</si>
  <si>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</si>
  <si>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</si>
  <si>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</si>
  <si>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</si>
  <si>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</si>
  <si>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</si>
  <si>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</si>
  <si>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</si>
  <si>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</si>
  <si>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</si>
  <si>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</si>
  <si>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</si>
  <si>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</si>
  <si>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</si>
  <si>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</si>
  <si>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</si>
  <si>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</si>
  <si>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</si>
  <si>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</si>
  <si>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</si>
  <si>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</si>
  <si>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</si>
  <si>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</si>
  <si>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</si>
  <si>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</si>
  <si>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</si>
  <si>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</si>
  <si>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</si>
  <si>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</si>
  <si>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</si>
  <si>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</si>
  <si>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</si>
  <si>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</si>
  <si>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</si>
  <si>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</si>
  <si>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</si>
  <si>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</si>
  <si>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</si>
  <si>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</si>
  <si>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</si>
  <si>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</si>
  <si>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</si>
  <si>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</si>
  <si>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</si>
  <si>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</si>
  <si>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</si>
  <si>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</si>
  <si>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</si>
  <si>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</si>
  <si>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</si>
  <si>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</si>
  <si>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</si>
  <si>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</si>
  <si>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</si>
  <si>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</si>
  <si>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</si>
  <si>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</si>
  <si>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</si>
  <si>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</si>
  <si>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</si>
  <si>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</si>
  <si>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</si>
  <si>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</si>
  <si>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</si>
  <si>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</si>
  <si>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</si>
  <si>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</si>
  <si>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</si>
  <si>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</si>
  <si>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</si>
  <si>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</si>
  <si>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</si>
  <si>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</si>
  <si>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</si>
  <si>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</si>
  <si>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</si>
  <si>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</si>
  <si>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</si>
  <si>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</si>
  <si>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</si>
  <si>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</si>
  <si>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</si>
  <si>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</si>
  <si>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</si>
  <si>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</si>
  <si>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</si>
  <si>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</si>
  <si>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</si>
  <si>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</si>
  <si>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</si>
  <si>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</si>
  <si>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</si>
  <si>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</si>
  <si>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</si>
  <si>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</si>
  <si>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</si>
  <si>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</si>
  <si>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</si>
  <si>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</si>
  <si>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</si>
  <si>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</si>
  <si>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</si>
  <si>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</si>
  <si>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</si>
  <si>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</si>
  <si>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</si>
  <si>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</si>
  <si>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</si>
  <si>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</si>
  <si>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</si>
  <si>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</si>
  <si>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</si>
  <si>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</si>
  <si>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</si>
  <si>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</si>
  <si>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</si>
  <si>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</si>
  <si>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</si>
  <si>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</si>
  <si>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</si>
  <si>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</si>
  <si>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</si>
  <si>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</si>
  <si>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</si>
  <si>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</si>
  <si>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</si>
  <si>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</si>
  <si>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</si>
  <si>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</si>
  <si>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</si>
  <si>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</si>
  <si>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</si>
  <si>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</si>
  <si>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</si>
  <si>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</si>
  <si>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</si>
  <si>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</si>
  <si>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</si>
  <si>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</si>
  <si>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</si>
  <si>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</si>
  <si>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</si>
  <si>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</si>
  <si>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</si>
  <si>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</si>
  <si>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</si>
  <si>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</si>
  <si>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</si>
  <si>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</si>
  <si>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</si>
  <si>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</si>
  <si>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</si>
  <si>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</si>
  <si>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</si>
  <si>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</si>
  <si>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</si>
  <si>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</si>
  <si>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</si>
  <si>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</si>
  <si>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</si>
  <si>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</si>
  <si>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</si>
  <si>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</si>
  <si>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</si>
  <si>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</si>
  <si>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</si>
  <si>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</si>
  <si>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</si>
  <si>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</si>
  <si>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</si>
  <si>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</si>
  <si>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</si>
  <si>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</si>
  <si>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</si>
  <si>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</si>
  <si>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</si>
  <si>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</si>
  <si>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</si>
  <si>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</si>
  <si>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</si>
  <si>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</si>
  <si>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</si>
  <si>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</si>
  <si>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</si>
  <si>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</si>
  <si>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</si>
  <si>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</si>
  <si>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</si>
  <si>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</si>
  <si>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</si>
  <si>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</si>
  <si>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</si>
  <si>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</si>
  <si>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</si>
  <si>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</si>
  <si>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</si>
  <si>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</si>
  <si>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</si>
  <si>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</si>
  <si>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</si>
  <si>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</si>
  <si>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</si>
  <si>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</si>
  <si>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</si>
  <si>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</si>
  <si>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</si>
  <si>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</si>
  <si>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</si>
  <si>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</si>
  <si>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</si>
  <si>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</si>
  <si>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</si>
  <si>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</si>
  <si>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</si>
  <si>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</si>
  <si>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</si>
  <si>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</si>
  <si>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</si>
  <si>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</si>
  <si>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</si>
  <si>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</si>
  <si>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</si>
  <si>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</si>
  <si>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</si>
  <si>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</si>
  <si>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</si>
  <si>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</si>
  <si>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</si>
  <si>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</si>
  <si>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</si>
  <si>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</si>
  <si>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</si>
  <si>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</si>
  <si>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</si>
  <si>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</si>
  <si>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</si>
  <si>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</si>
  <si>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</si>
  <si>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</si>
  <si>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</si>
  <si>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</si>
  <si>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</si>
  <si>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</si>
  <si>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</si>
  <si>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</si>
  <si>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</si>
  <si>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</si>
  <si>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</si>
  <si>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</si>
  <si>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</si>
  <si>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</si>
  <si>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</si>
  <si>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</si>
  <si>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</si>
  <si>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</si>
  <si>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</si>
  <si>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</si>
  <si>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</si>
  <si>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</si>
  <si>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</si>
  <si>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</si>
  <si>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</si>
  <si>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</si>
  <si>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</si>
  <si>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</si>
  <si>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</si>
  <si>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</si>
  <si>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</si>
  <si>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</si>
  <si>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</si>
  <si>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</si>
  <si>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</si>
  <si>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</si>
  <si>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</si>
  <si>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</si>
  <si>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</si>
  <si>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</si>
  <si>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</si>
  <si>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</si>
  <si>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</si>
  <si>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</si>
  <si>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</si>
  <si>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</si>
  <si>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</si>
  <si>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</si>
  <si>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</si>
  <si>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</si>
  <si>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</si>
  <si>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</si>
  <si>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</si>
  <si>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</si>
  <si>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</si>
  <si>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</si>
  <si>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</si>
  <si>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</si>
  <si>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</si>
  <si>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</si>
  <si>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</si>
  <si>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</si>
  <si>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</si>
  <si>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</si>
  <si>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</si>
  <si>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</si>
  <si>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</si>
  <si>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</si>
  <si>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</si>
  <si>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</si>
  <si>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</si>
  <si>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</si>
  <si>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</si>
  <si>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</si>
  <si>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</si>
  <si>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</si>
  <si>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</si>
  <si>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</si>
  <si>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</si>
  <si>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</si>
  <si>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</si>
  <si>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</si>
  <si>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</si>
  <si>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</si>
  <si>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</si>
  <si>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</si>
  <si>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</si>
  <si>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</si>
  <si>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</si>
  <si>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</si>
  <si>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</si>
  <si>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</si>
  <si>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</si>
  <si>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</si>
  <si>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</si>
  <si>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</si>
  <si>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</si>
  <si>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</si>
  <si>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</si>
  <si>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</si>
  <si>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</si>
  <si>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</si>
  <si>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</si>
  <si>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</si>
  <si>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</si>
  <si>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</si>
  <si>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</si>
  <si>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</si>
  <si>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</si>
  <si>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</si>
  <si>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</si>
  <si>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</si>
  <si>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</si>
  <si>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</si>
  <si>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</si>
  <si>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</si>
  <si>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</si>
  <si>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</si>
  <si>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</si>
  <si>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</si>
  <si>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</si>
  <si>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</si>
  <si>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</si>
  <si>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</si>
  <si>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</si>
  <si>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</si>
  <si>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</si>
  <si>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</si>
  <si>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</si>
  <si>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</si>
  <si>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</si>
  <si>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</si>
  <si>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</si>
  <si>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</si>
  <si>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</si>
  <si>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</si>
  <si>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</si>
  <si>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</si>
  <si>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</si>
  <si>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</si>
  <si>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</si>
  <si>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</si>
  <si>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</si>
  <si>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</si>
  <si>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</si>
  <si>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</si>
  <si>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</si>
  <si>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</si>
  <si>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</si>
  <si>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</si>
  <si>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</si>
  <si>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</si>
  <si>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</si>
  <si>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</si>
  <si>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</si>
  <si>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</si>
  <si>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</si>
  <si>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</si>
  <si>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</si>
  <si>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</si>
  <si>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</si>
  <si>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</si>
  <si>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</si>
  <si>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</si>
  <si>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</si>
  <si>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</si>
  <si>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</si>
  <si>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</si>
  <si>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</si>
  <si>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</si>
  <si>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</si>
  <si>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</si>
  <si>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</si>
  <si>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</si>
  <si>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</si>
  <si>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</si>
  <si>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</si>
  <si>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</si>
  <si>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</si>
  <si>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</si>
  <si>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</si>
  <si>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</si>
  <si>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</si>
  <si>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</si>
  <si>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</si>
  <si>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</si>
  <si>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</si>
  <si>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</si>
  <si>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</si>
  <si>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</si>
  <si>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</si>
  <si>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</si>
  <si>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</si>
  <si>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</si>
  <si>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</si>
  <si>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</si>
  <si>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</si>
  <si>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</si>
  <si>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</si>
  <si>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</si>
  <si>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</si>
  <si>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</si>
  <si>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</si>
  <si>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</si>
  <si>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</si>
  <si>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</si>
  <si>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</si>
  <si>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</si>
  <si>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</si>
  <si>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</si>
  <si>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</si>
  <si>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</si>
  <si>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</si>
  <si>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</si>
  <si>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</si>
  <si>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</si>
  <si>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</si>
  <si>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</si>
  <si>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</si>
  <si>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</si>
  <si>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</si>
  <si>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</si>
  <si>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</si>
  <si>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</si>
  <si>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</si>
  <si>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</si>
  <si>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</si>
  <si>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</si>
  <si>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</si>
  <si>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</si>
  <si>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</si>
  <si>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</si>
  <si>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</si>
  <si>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</si>
  <si>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</si>
  <si>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</si>
  <si>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</si>
  <si>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</si>
  <si>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</si>
  <si>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</si>
  <si>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</si>
  <si>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</si>
  <si>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</si>
  <si>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</si>
  <si>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</si>
  <si>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</si>
  <si>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</si>
  <si>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</si>
  <si>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</si>
  <si>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</si>
  <si>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</si>
  <si>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</si>
  <si>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</si>
  <si>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</si>
  <si>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</si>
  <si>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</si>
  <si>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</si>
  <si>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</si>
  <si>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</si>
  <si>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</si>
  <si>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</si>
  <si>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</si>
  <si>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</si>
  <si>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</si>
  <si>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</si>
  <si>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</si>
  <si>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</si>
  <si>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</si>
  <si>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</si>
  <si>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</si>
  <si>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</si>
  <si>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</si>
  <si>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</si>
  <si>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</si>
  <si>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</si>
  <si>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</si>
  <si>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</si>
  <si>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</si>
  <si>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</si>
  <si>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</si>
  <si>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</si>
  <si>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</si>
  <si>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</si>
  <si>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</si>
  <si>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</si>
  <si>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</si>
  <si>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</si>
  <si>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</si>
  <si>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</si>
  <si>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</si>
  <si>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</si>
  <si>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</si>
  <si>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</si>
  <si>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</si>
  <si>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</si>
  <si>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</si>
  <si>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</si>
  <si>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</si>
  <si>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</si>
  <si>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</si>
  <si>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</si>
  <si>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</si>
  <si>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</si>
  <si>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</si>
  <si>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</si>
  <si>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</si>
  <si>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</si>
  <si>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</si>
  <si>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</si>
  <si>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</si>
  <si>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</si>
  <si>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</si>
  <si>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</si>
  <si>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</si>
  <si>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</si>
  <si>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</si>
  <si>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</si>
  <si>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</si>
  <si>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</si>
  <si>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</si>
  <si>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</si>
  <si>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</si>
  <si>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</si>
  <si>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</si>
  <si>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</si>
  <si>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</si>
  <si>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</si>
  <si>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</si>
  <si>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</si>
  <si>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</si>
  <si>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</si>
  <si>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</si>
  <si>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</si>
  <si>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</si>
  <si>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</si>
  <si>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</si>
  <si>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</si>
  <si>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</si>
  <si>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</si>
  <si>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</si>
  <si>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</si>
  <si>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</si>
  <si>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</si>
  <si>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</si>
  <si>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</si>
  <si>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</si>
  <si>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</si>
  <si>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</si>
  <si>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</si>
  <si>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</si>
  <si>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</si>
  <si>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</si>
  <si>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</si>
  <si>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</si>
  <si>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</si>
  <si>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</si>
  <si>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</si>
  <si>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</si>
  <si>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</si>
  <si>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</si>
  <si>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</si>
  <si>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</si>
  <si>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</si>
  <si>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</si>
  <si>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</si>
  <si>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</si>
  <si>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</si>
  <si>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</si>
  <si>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</si>
  <si>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</si>
  <si>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</si>
  <si>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</si>
  <si>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</si>
  <si>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</si>
  <si>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</si>
  <si>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</si>
  <si>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</si>
  <si>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</si>
  <si>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</si>
  <si>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</si>
  <si>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</si>
  <si>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</si>
  <si>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</si>
  <si>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</si>
  <si>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</si>
  <si>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</si>
  <si>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</si>
  <si>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</si>
  <si>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</si>
  <si>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</si>
  <si>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</si>
  <si>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</si>
  <si>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</si>
  <si>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</si>
  <si>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</si>
  <si>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</si>
  <si>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</si>
  <si>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</si>
  <si>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</si>
  <si>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</si>
  <si>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</si>
  <si>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</si>
  <si>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</si>
  <si>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</si>
  <si>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</si>
  <si>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</si>
  <si>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</si>
  <si>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</si>
  <si>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</si>
  <si>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</si>
  <si>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</si>
  <si>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</si>
  <si>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</si>
  <si>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</si>
  <si>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</si>
  <si>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</si>
  <si>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</si>
  <si>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</si>
  <si>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</si>
  <si>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</si>
  <si>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</si>
  <si>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</si>
  <si>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</si>
  <si>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</si>
  <si>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</si>
  <si>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</si>
  <si>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</si>
  <si>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</si>
  <si>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</si>
  <si>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</si>
  <si>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</si>
  <si>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</si>
  <si>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</si>
  <si>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</si>
  <si>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</si>
  <si>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</si>
  <si>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</si>
  <si>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</si>
  <si>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</si>
  <si>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</si>
  <si>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</si>
  <si>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</si>
  <si>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</si>
  <si>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</si>
  <si>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</si>
  <si>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</si>
  <si>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</si>
  <si>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</si>
  <si>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</si>
  <si>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</si>
  <si>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</si>
  <si>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</si>
  <si>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</si>
  <si>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</si>
  <si>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</si>
  <si>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</si>
  <si>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</si>
  <si>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</si>
  <si>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</si>
  <si>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</si>
  <si>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</si>
  <si>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</si>
  <si>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</si>
  <si>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</si>
  <si>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</si>
  <si>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</si>
  <si>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</si>
  <si>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</si>
  <si>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</si>
  <si>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</si>
  <si>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</si>
  <si>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</si>
  <si>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</si>
  <si>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</si>
  <si>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</si>
  <si>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</si>
  <si>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</si>
  <si>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</si>
  <si>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</si>
  <si>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</si>
  <si>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</si>
  <si>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</si>
  <si>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</si>
  <si>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</si>
  <si>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</si>
  <si>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</si>
  <si>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</si>
  <si>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</si>
  <si>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</si>
  <si>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</si>
  <si>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</si>
  <si>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</si>
  <si>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</si>
  <si>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</si>
  <si>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</si>
  <si>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</si>
  <si>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</si>
  <si>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</si>
  <si>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</si>
  <si>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</si>
  <si>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</si>
  <si>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</si>
  <si>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</si>
  <si>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</si>
  <si>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</si>
  <si>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</si>
  <si>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</si>
  <si>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</si>
  <si>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</si>
  <si>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</si>
  <si>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</si>
  <si>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</si>
  <si>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</si>
  <si>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</si>
  <si>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</si>
  <si>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</si>
  <si>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</si>
  <si>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</si>
  <si>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</si>
  <si>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</si>
  <si>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</si>
  <si>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</si>
  <si>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</si>
  <si>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</si>
  <si>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</si>
  <si>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</si>
  <si>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</si>
  <si>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</si>
  <si>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</si>
  <si>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</si>
  <si>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</si>
  <si>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</si>
  <si>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</si>
  <si>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</si>
  <si>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</si>
  <si>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</si>
  <si>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</si>
  <si>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</si>
  <si>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</si>
  <si>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</si>
  <si>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</si>
  <si>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</si>
  <si>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</si>
  <si>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</si>
  <si>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</si>
  <si>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</si>
  <si>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</si>
  <si>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</si>
  <si>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</si>
  <si>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</si>
  <si>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</si>
  <si>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</si>
  <si>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</si>
  <si>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</si>
  <si>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</si>
  <si>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</si>
  <si>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</si>
  <si>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</si>
  <si>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</si>
  <si>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</si>
  <si>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</si>
  <si>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</si>
  <si>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</si>
  <si>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</si>
  <si>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</si>
  <si>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</si>
  <si>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</si>
  <si>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</si>
  <si>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</si>
  <si>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</si>
  <si>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</si>
  <si>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</si>
  <si>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</si>
  <si>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</si>
  <si>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</si>
  <si>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</si>
  <si>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</si>
  <si>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</si>
  <si>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</si>
  <si>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</si>
  <si>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</si>
  <si>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</si>
  <si>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</si>
  <si>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</si>
  <si>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</si>
  <si>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</si>
  <si>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</si>
  <si>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</si>
  <si>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</si>
  <si>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</si>
  <si>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</si>
  <si>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</si>
  <si>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</si>
  <si>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</si>
  <si>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</si>
  <si>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</si>
  <si>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</si>
  <si>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</si>
  <si>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</si>
  <si>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</si>
  <si>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</si>
  <si>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</si>
  <si>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</si>
  <si>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</si>
  <si>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</si>
  <si>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</si>
  <si>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</si>
  <si>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</si>
  <si>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</si>
  <si>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</si>
  <si>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</si>
  <si>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</si>
  <si>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</si>
  <si>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</si>
  <si>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</si>
  <si>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</si>
  <si>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</si>
  <si>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</si>
  <si>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</si>
  <si>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</si>
  <si>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</si>
  <si>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</si>
  <si>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</si>
  <si>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</si>
  <si>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</si>
  <si>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</si>
  <si>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</si>
  <si>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</si>
  <si>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</si>
  <si>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</si>
  <si>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</si>
  <si>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</si>
  <si>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</si>
  <si>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</si>
  <si>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</si>
  <si>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</si>
  <si>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</si>
  <si>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</si>
  <si>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</si>
  <si>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</si>
  <si>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</si>
  <si>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</si>
  <si>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</si>
  <si>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</si>
  <si>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</si>
  <si>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</si>
  <si>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</si>
  <si>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</si>
  <si>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</si>
  <si>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</si>
  <si>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</si>
  <si>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</si>
  <si>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</si>
  <si>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</si>
  <si>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</si>
  <si>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</si>
  <si>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</si>
  <si>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</si>
  <si>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</si>
  <si>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</si>
  <si>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</si>
  <si>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</si>
  <si>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</si>
  <si>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</si>
  <si>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</si>
  <si>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</si>
  <si>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</si>
  <si>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</si>
  <si>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</si>
  <si>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</si>
  <si>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</si>
  <si>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</si>
  <si>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</si>
  <si>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</si>
  <si>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</si>
  <si>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</si>
  <si>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</si>
  <si>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</si>
  <si>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</si>
  <si>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</si>
  <si>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</si>
  <si>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</si>
  <si>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</si>
  <si>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</si>
  <si>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</si>
  <si>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</si>
  <si>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</si>
  <si>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</si>
  <si>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</si>
  <si>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</si>
  <si>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</si>
  <si>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</si>
  <si>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</si>
  <si>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</si>
  <si>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</si>
  <si>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</si>
  <si>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</si>
  <si>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</si>
  <si>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</si>
  <si>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</si>
  <si>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</si>
  <si>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</si>
  <si>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</si>
  <si>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</si>
  <si>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</si>
  <si>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</si>
  <si>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</si>
  <si>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</si>
  <si>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</si>
  <si>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</si>
  <si>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</si>
  <si>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</si>
  <si>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</si>
  <si>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</si>
  <si>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</si>
  <si>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</si>
  <si>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</si>
  <si>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</si>
  <si>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</si>
  <si>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</si>
  <si>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</si>
  <si>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</si>
  <si>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</si>
  <si>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</si>
  <si>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</si>
  <si>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</si>
  <si>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</si>
  <si>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</si>
  <si>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</si>
  <si>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</si>
  <si>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</si>
  <si>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</si>
  <si>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</si>
  <si>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</si>
  <si>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</si>
  <si>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</si>
  <si>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</si>
  <si>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</si>
  <si>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</si>
  <si>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</si>
  <si>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</si>
  <si>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</si>
  <si>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</si>
  <si>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</si>
  <si>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</si>
  <si>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</si>
  <si>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</si>
  <si>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</si>
  <si>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</si>
  <si>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</si>
  <si>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</si>
  <si>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</si>
  <si>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</si>
  <si>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</si>
  <si>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</si>
  <si>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</si>
  <si>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</si>
  <si>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</si>
  <si>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</si>
  <si>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</si>
  <si>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</si>
  <si>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</si>
  <si>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</si>
  <si>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</si>
  <si>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</si>
  <si>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</si>
  <si>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</si>
  <si>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</si>
  <si>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</si>
  <si>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</si>
  <si>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</si>
  <si>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</si>
  <si>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</si>
  <si>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</si>
  <si>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</si>
  <si>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</si>
  <si>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</si>
  <si>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</si>
  <si>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</si>
  <si>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</si>
  <si>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</si>
  <si>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</si>
  <si>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</si>
  <si>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</si>
  <si>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</si>
  <si>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</si>
  <si>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</si>
  <si>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</si>
  <si>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</si>
  <si>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</si>
  <si>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</si>
  <si>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</si>
  <si>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</si>
  <si>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</si>
  <si>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</si>
  <si>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</si>
  <si>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</si>
  <si>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</si>
  <si>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</si>
  <si>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</si>
  <si>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</si>
  <si>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</si>
  <si>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</si>
  <si>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</si>
  <si>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</si>
  <si>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</si>
  <si>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</si>
  <si>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</si>
  <si>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</si>
  <si>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</si>
  <si>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</si>
  <si>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</si>
  <si>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</si>
  <si>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</si>
  <si>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</si>
  <si>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</si>
  <si>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</si>
  <si>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</si>
  <si>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</si>
  <si>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</si>
  <si>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</si>
  <si>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</si>
  <si>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</si>
  <si>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</si>
  <si>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</si>
  <si>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</si>
  <si>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</si>
  <si>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</si>
  <si>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</si>
  <si>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</si>
  <si>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</si>
  <si>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</si>
  <si>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</si>
  <si>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</si>
  <si>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</si>
  <si>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</si>
  <si>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</si>
  <si>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</si>
  <si>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</si>
  <si>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</si>
  <si>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</si>
  <si>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</si>
  <si>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</si>
  <si>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</si>
  <si>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</si>
  <si>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</si>
  <si>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</si>
  <si>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</si>
  <si>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</si>
  <si>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</si>
  <si>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</si>
  <si>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</si>
  <si>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</si>
  <si>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</si>
  <si>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</si>
  <si>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</si>
  <si>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</si>
  <si>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</si>
  <si>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</si>
  <si>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</si>
  <si>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</si>
  <si>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</si>
  <si>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</si>
  <si>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</si>
  <si>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</si>
  <si>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</si>
  <si>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</si>
  <si>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</si>
  <si>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</si>
  <si>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</si>
  <si>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</si>
  <si>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</si>
  <si>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</si>
  <si>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</si>
  <si>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</si>
  <si>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</si>
  <si>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</si>
  <si>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</si>
  <si>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</si>
  <si>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</si>
  <si>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</si>
  <si>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</si>
  <si>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</si>
  <si>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</si>
  <si>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</si>
  <si>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</si>
  <si>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</si>
  <si>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</si>
  <si>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</si>
  <si>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</si>
  <si>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</si>
  <si>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</si>
  <si>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</si>
  <si>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</si>
  <si>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</si>
  <si>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</si>
  <si>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</si>
  <si>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</si>
  <si>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</si>
  <si>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</si>
  <si>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</si>
  <si>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</si>
  <si>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</si>
  <si>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</si>
  <si>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</si>
  <si>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</si>
  <si>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</si>
  <si>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</si>
  <si>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</si>
  <si>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</si>
  <si>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</si>
  <si>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</si>
  <si>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</si>
  <si>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</si>
  <si>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</si>
  <si>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</si>
  <si>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</si>
  <si>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</si>
  <si>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</si>
  <si>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</si>
  <si>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</si>
  <si>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</si>
  <si>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</si>
  <si>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</si>
  <si>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</si>
  <si>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</si>
  <si>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</si>
  <si>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</si>
  <si>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</si>
  <si>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</si>
  <si>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</si>
  <si>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</si>
  <si>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</si>
  <si>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</si>
  <si>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</si>
  <si>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</si>
  <si>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</si>
  <si>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</si>
  <si>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</si>
  <si>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</si>
  <si>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</si>
  <si>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</si>
  <si>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</si>
  <si>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</si>
  <si>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</si>
  <si>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</si>
  <si>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</si>
  <si>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</si>
  <si>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</si>
  <si>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</si>
  <si>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</si>
  <si>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</si>
  <si>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</si>
  <si>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</si>
  <si>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</si>
  <si>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</si>
  <si>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</si>
  <si>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</si>
  <si>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</si>
  <si>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</si>
  <si>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</si>
  <si>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</si>
  <si>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</si>
  <si>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</si>
  <si>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</si>
  <si>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</si>
  <si>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</si>
  <si>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</si>
  <si>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</si>
  <si>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</si>
  <si>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</si>
  <si>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</si>
  <si>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</si>
  <si>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</si>
  <si>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</si>
  <si>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</si>
  <si>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</si>
  <si>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</si>
  <si>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</si>
  <si>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</si>
  <si>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</si>
  <si>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</si>
  <si>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</si>
  <si>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</si>
  <si>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</si>
  <si>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</si>
  <si>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</si>
  <si>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</si>
  <si>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</si>
  <si>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</si>
  <si>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</si>
  <si>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</si>
  <si>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</si>
  <si>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</si>
  <si>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</si>
  <si>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</si>
  <si>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</si>
  <si>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</si>
  <si>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</si>
  <si>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</si>
  <si>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</si>
  <si>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</si>
  <si>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</si>
  <si>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</si>
  <si>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</si>
  <si>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</si>
  <si>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</si>
  <si>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</si>
  <si>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</si>
  <si>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</si>
  <si>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</si>
  <si>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</si>
  <si>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</si>
  <si>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</si>
  <si>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</si>
  <si>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</si>
  <si>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</si>
  <si>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</si>
  <si>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</si>
  <si>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</si>
  <si>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</si>
  <si>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</si>
  <si>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</si>
  <si>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</si>
  <si>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</si>
  <si>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</si>
  <si>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</si>
  <si>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</si>
  <si>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</si>
  <si>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</si>
  <si>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</si>
  <si>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</si>
  <si>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</si>
  <si>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</si>
  <si>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</si>
  <si>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</si>
  <si>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</si>
  <si>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</si>
  <si>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</si>
  <si>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</si>
  <si>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</si>
  <si>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</si>
  <si>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</si>
  <si>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</si>
  <si>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</si>
  <si>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</si>
  <si>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</si>
  <si>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</si>
  <si>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</si>
  <si>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</si>
  <si>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</si>
  <si>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</si>
  <si>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</si>
  <si>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</si>
  <si>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</si>
  <si>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</si>
  <si>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</si>
  <si>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</si>
  <si>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</si>
  <si>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</si>
  <si>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</si>
  <si>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</si>
  <si>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</si>
  <si>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</si>
  <si>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</si>
  <si>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</si>
  <si>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</si>
  <si>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</si>
  <si>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</si>
  <si>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</si>
  <si>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</si>
  <si>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</si>
  <si>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</si>
  <si>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</si>
  <si>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</si>
  <si>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</si>
  <si>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</si>
  <si>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</si>
  <si>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</si>
  <si>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</si>
  <si>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</si>
  <si>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</si>
  <si>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</si>
  <si>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</si>
  <si>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</si>
  <si>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</si>
  <si>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</si>
  <si>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</si>
  <si>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</si>
  <si>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</si>
  <si>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</si>
  <si>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</si>
  <si>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</si>
  <si>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</si>
  <si>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</si>
  <si>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</si>
  <si>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</si>
  <si>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</si>
  <si>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</si>
  <si>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</si>
  <si>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</si>
  <si>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</si>
  <si>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</si>
  <si>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</si>
  <si>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</si>
  <si>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</si>
  <si>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</si>
  <si>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</si>
  <si>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</si>
  <si>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</si>
  <si>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</si>
  <si>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</si>
  <si>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</si>
  <si>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</si>
  <si>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</si>
  <si>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</si>
  <si>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</si>
  <si>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</si>
  <si>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</si>
  <si>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</si>
  <si>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</si>
  <si>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</si>
  <si>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</si>
  <si>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</si>
  <si>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</si>
  <si>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</si>
  <si>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</si>
  <si>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</si>
  <si>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</si>
  <si>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</si>
  <si>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</si>
  <si>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</si>
  <si>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</si>
  <si>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</si>
  <si>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</si>
  <si>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</si>
  <si>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</si>
  <si>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</si>
  <si>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</si>
  <si>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</si>
  <si>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</si>
  <si>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</si>
  <si>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</si>
  <si>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</si>
  <si>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</si>
  <si>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</si>
  <si>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</si>
  <si>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</si>
  <si>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</si>
  <si>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</si>
  <si>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</si>
  <si>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</si>
  <si>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</si>
  <si>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</si>
  <si>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</si>
  <si>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</si>
  <si>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</si>
  <si>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</si>
  <si>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</si>
  <si>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</si>
  <si>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</si>
  <si>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</si>
  <si>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</si>
  <si>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</si>
  <si>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</si>
  <si>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</si>
  <si>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</si>
  <si>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</si>
  <si>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</si>
  <si>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</si>
  <si>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</si>
  <si>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</si>
  <si>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</si>
  <si>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</si>
  <si>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</si>
  <si>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</si>
  <si>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</si>
  <si>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</si>
  <si>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</si>
  <si>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</si>
  <si>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</si>
  <si>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</si>
  <si>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</si>
  <si>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</si>
  <si>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</si>
  <si>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</si>
  <si>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</si>
  <si>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</si>
  <si>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</si>
  <si>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</si>
  <si>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</si>
  <si>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</si>
  <si>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</si>
  <si>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</si>
  <si>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</si>
  <si>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</si>
  <si>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</si>
  <si>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</si>
  <si>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</si>
  <si>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</si>
  <si>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</si>
  <si>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</si>
  <si>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</si>
  <si>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</si>
  <si>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</si>
  <si>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</si>
  <si>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</si>
  <si>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</si>
  <si>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</si>
  <si>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</si>
  <si>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</si>
  <si>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</si>
  <si>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</si>
  <si>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</si>
  <si>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</si>
  <si>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</si>
  <si>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</si>
  <si>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</si>
  <si>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</si>
  <si>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</si>
  <si>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</si>
  <si>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</si>
  <si>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</si>
  <si>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</si>
  <si>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</si>
  <si>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</si>
  <si>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</si>
  <si>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</si>
  <si>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</si>
  <si>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</si>
  <si>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</si>
  <si>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</si>
  <si>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</si>
  <si>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</si>
  <si>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</si>
  <si>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</si>
  <si>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</si>
  <si>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</si>
  <si>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</si>
  <si>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</si>
  <si>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</si>
  <si>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</si>
  <si>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</si>
  <si>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</si>
  <si>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</si>
  <si>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</si>
  <si>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</si>
  <si>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</si>
  <si>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</si>
  <si>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</si>
  <si>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</si>
  <si>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</si>
  <si>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</si>
  <si>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</si>
  <si>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</si>
  <si>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</si>
  <si>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</si>
  <si>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</si>
  <si>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</si>
  <si>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</si>
  <si>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</si>
  <si>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</si>
  <si>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</si>
  <si>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</si>
  <si>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</si>
  <si>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</si>
  <si>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</si>
  <si>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</si>
  <si>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</si>
  <si>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</si>
  <si>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</si>
  <si>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</si>
  <si>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</si>
  <si>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</si>
  <si>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</si>
  <si>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</si>
  <si>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</si>
  <si>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</si>
  <si>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</si>
  <si>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</si>
  <si>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</si>
  <si>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</si>
  <si>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</si>
  <si>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</si>
  <si>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</si>
  <si>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</si>
  <si>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</si>
  <si>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</si>
  <si>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</si>
  <si>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</si>
  <si>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</si>
  <si>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</si>
  <si>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</si>
  <si>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</si>
  <si>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</si>
  <si>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</si>
  <si>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</si>
  <si>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</si>
  <si>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</si>
  <si>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</si>
  <si>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</si>
  <si>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</si>
  <si>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</si>
  <si>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</si>
  <si>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</si>
  <si>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</si>
  <si>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</si>
  <si>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</si>
  <si>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</si>
  <si>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</si>
  <si>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</si>
  <si>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</si>
  <si>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</si>
  <si>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</si>
  <si>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</si>
  <si>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</si>
  <si>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</si>
  <si>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</si>
  <si>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</si>
  <si>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</si>
  <si>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</si>
  <si>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</si>
  <si>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</si>
  <si>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</si>
  <si>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</si>
  <si>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</si>
  <si>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</si>
  <si>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</si>
  <si>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</si>
  <si>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</si>
  <si>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</si>
  <si>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</si>
  <si>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</si>
  <si>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</si>
  <si>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</si>
  <si>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</si>
  <si>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</si>
  <si>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</si>
  <si>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</si>
  <si>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</si>
  <si>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</si>
  <si>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</si>
  <si>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</si>
  <si>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</si>
  <si>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</si>
  <si>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</si>
  <si>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</si>
  <si>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</si>
  <si>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</si>
  <si>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</si>
  <si>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</si>
  <si>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</si>
  <si>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</si>
  <si>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</si>
  <si>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</si>
  <si>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</si>
  <si>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</si>
  <si>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</si>
  <si>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</si>
  <si>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</si>
  <si>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</si>
  <si>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</si>
  <si>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</si>
  <si>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</si>
  <si>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</si>
  <si>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</si>
  <si>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</si>
  <si>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</si>
  <si>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</si>
  <si>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</si>
  <si>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</si>
  <si>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</si>
  <si>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</si>
  <si>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</si>
  <si>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</si>
  <si>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</si>
  <si>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</si>
  <si>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</si>
  <si>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</si>
  <si>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</si>
  <si>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</si>
  <si>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</si>
  <si>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</si>
  <si>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</si>
  <si>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</si>
  <si>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</si>
  <si>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</si>
  <si>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</si>
  <si>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</si>
  <si>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</si>
  <si>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</si>
  <si>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</si>
  <si>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</si>
  <si>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</si>
  <si>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</si>
  <si>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</si>
  <si>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</si>
  <si>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</si>
  <si>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</si>
  <si>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</si>
  <si>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</si>
  <si>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</si>
  <si>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</si>
  <si>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</si>
  <si>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</si>
  <si>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</si>
  <si>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</si>
  <si>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</si>
  <si>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</si>
  <si>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</si>
  <si>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</si>
  <si>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</si>
  <si>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</si>
  <si>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</si>
  <si>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</si>
  <si>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</si>
  <si>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</si>
  <si>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</si>
  <si>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</si>
  <si>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</si>
  <si>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</si>
  <si>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</si>
  <si>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</si>
  <si>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</si>
  <si>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</si>
  <si>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</si>
  <si>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</si>
  <si>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</si>
  <si>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</si>
  <si>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</si>
  <si>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</si>
  <si>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</si>
  <si>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</si>
  <si>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</si>
  <si>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</si>
  <si>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</si>
  <si>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</si>
  <si>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</si>
  <si>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</si>
  <si>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</si>
  <si>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</si>
  <si>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</si>
  <si>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</si>
  <si>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</si>
  <si>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</si>
  <si>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</si>
  <si>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</si>
  <si>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</si>
  <si>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</si>
  <si>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</si>
  <si>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</si>
  <si>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</si>
  <si>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</si>
  <si>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</si>
  <si>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</si>
  <si>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</si>
  <si>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</si>
  <si>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</si>
  <si>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</si>
  <si>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</si>
  <si>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</si>
  <si>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</si>
  <si>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</si>
  <si>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</si>
  <si>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</si>
  <si>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</si>
  <si>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</si>
  <si>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</si>
  <si>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</si>
  <si>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</si>
  <si>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</si>
  <si>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</si>
  <si>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</si>
  <si>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</si>
  <si>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</si>
  <si>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</si>
  <si>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</si>
  <si>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</si>
  <si>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</si>
  <si>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</si>
  <si>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</si>
  <si>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</si>
  <si>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</si>
  <si>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</si>
  <si>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</si>
  <si>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</si>
  <si>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</si>
  <si>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</si>
  <si>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</si>
  <si>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</si>
  <si>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</si>
  <si>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</si>
  <si>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</si>
  <si>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</si>
  <si>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</si>
  <si>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</si>
  <si>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</si>
  <si>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</si>
  <si>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</si>
  <si>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</si>
  <si>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</si>
  <si>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</si>
  <si>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</si>
  <si>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</si>
  <si>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</si>
  <si>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</si>
  <si>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</si>
  <si>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</si>
  <si>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</si>
  <si>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</si>
  <si>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</si>
  <si>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</si>
  <si>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</si>
  <si>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</si>
  <si>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</si>
  <si>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</si>
  <si>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</si>
  <si>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</si>
  <si>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</si>
  <si>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</si>
  <si>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</si>
  <si>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</si>
  <si>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</si>
  <si>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</si>
  <si>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</si>
  <si>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</si>
  <si>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</si>
  <si>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</si>
  <si>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</si>
  <si>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</si>
  <si>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</si>
  <si>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</si>
  <si>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</si>
  <si>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</si>
  <si>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</si>
  <si>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</si>
  <si>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</si>
  <si>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</si>
  <si>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</si>
  <si>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</si>
  <si>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</si>
  <si>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</si>
  <si>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</si>
  <si>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</si>
  <si>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</si>
  <si>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</si>
  <si>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</si>
  <si>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</si>
  <si>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</si>
  <si>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</si>
  <si>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</si>
  <si>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</si>
  <si>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</si>
  <si>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</si>
  <si>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</si>
  <si>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</si>
  <si>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</si>
  <si>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</si>
  <si>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</si>
  <si>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</si>
  <si>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</si>
  <si>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</si>
  <si>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</si>
  <si>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</si>
  <si>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</si>
  <si>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</si>
  <si>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</si>
  <si>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</si>
  <si>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</si>
  <si>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</si>
  <si>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</si>
  <si>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</si>
  <si>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</si>
  <si>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</si>
  <si>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</si>
  <si>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</si>
  <si>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</si>
  <si>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</si>
  <si>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</si>
  <si>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</si>
  <si>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</si>
  <si>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</si>
  <si>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</si>
  <si>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</si>
  <si>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</si>
  <si>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</si>
  <si>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</si>
  <si>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</si>
  <si>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</si>
  <si>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</si>
  <si>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</si>
  <si>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</si>
  <si>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</si>
  <si>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</si>
  <si>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</si>
  <si>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</si>
  <si>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</si>
  <si>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</si>
  <si>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</si>
  <si>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</si>
  <si>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</si>
  <si>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</si>
  <si>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</si>
  <si>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</si>
  <si>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</si>
  <si>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</si>
  <si>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</si>
  <si>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</si>
  <si>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</si>
  <si>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</si>
  <si>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</si>
  <si>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</si>
  <si>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</si>
  <si>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</si>
  <si>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</si>
  <si>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</si>
  <si>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</si>
  <si>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</si>
  <si>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</si>
  <si>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</si>
  <si>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</si>
  <si>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</si>
  <si>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</si>
  <si>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</si>
  <si>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</si>
  <si>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</si>
  <si>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</si>
  <si>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</si>
  <si>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</si>
  <si>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</si>
  <si>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</si>
  <si>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</si>
  <si>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</si>
  <si>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</si>
  <si>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</si>
  <si>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</si>
  <si>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</si>
  <si>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</si>
  <si>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</si>
  <si>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</si>
  <si>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</si>
  <si>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</si>
  <si>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</si>
  <si>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</si>
  <si>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</si>
  <si>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</si>
  <si>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</si>
  <si>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</si>
  <si>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</si>
  <si>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</si>
  <si>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</si>
  <si>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</si>
  <si>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</si>
  <si>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</si>
  <si>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</si>
  <si>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</si>
  <si>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</si>
  <si>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</si>
  <si>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</si>
  <si>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</si>
  <si>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</si>
  <si>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</si>
  <si>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</si>
  <si>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</si>
  <si>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</si>
  <si>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</si>
  <si>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</si>
  <si>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</si>
  <si>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</si>
  <si>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</si>
  <si>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</si>
  <si>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</si>
  <si>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</si>
  <si>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</si>
  <si>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</si>
  <si>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</si>
  <si>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</si>
  <si>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</si>
  <si>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</si>
  <si>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</si>
  <si>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</si>
  <si>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</si>
  <si>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</si>
  <si>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</si>
  <si>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</si>
  <si>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</si>
  <si>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</si>
  <si>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</si>
  <si>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</si>
  <si>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</si>
  <si>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</si>
  <si>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</si>
  <si>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</si>
  <si>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</si>
  <si>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</si>
  <si>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</si>
  <si>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</si>
  <si>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</si>
  <si>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</si>
  <si>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</si>
  <si>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</si>
  <si>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</si>
  <si>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</si>
  <si>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</si>
  <si>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</si>
  <si>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</si>
  <si>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</si>
  <si>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</si>
  <si>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</si>
  <si>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</si>
  <si>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</si>
  <si>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</si>
  <si>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</si>
  <si>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</si>
  <si>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</si>
  <si>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</si>
  <si>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</si>
  <si>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</si>
  <si>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</si>
  <si>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</si>
  <si>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</si>
  <si>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</si>
  <si>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</si>
  <si>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</si>
  <si>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</si>
  <si>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</si>
  <si>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</si>
  <si>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</si>
  <si>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</si>
  <si>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</si>
  <si>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</si>
  <si>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</si>
  <si>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</si>
  <si>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</si>
  <si>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</si>
  <si>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</si>
  <si>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</si>
  <si>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</si>
  <si>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</si>
  <si>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</si>
  <si>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</si>
  <si>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</si>
  <si>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</si>
  <si>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</si>
  <si>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</si>
  <si>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</si>
  <si>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</si>
  <si>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</si>
  <si>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</si>
  <si>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</si>
  <si>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</si>
  <si>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</si>
  <si>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</si>
  <si>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</si>
  <si>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</si>
  <si>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</si>
  <si>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</si>
  <si>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</si>
  <si>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</si>
  <si>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</si>
  <si>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</si>
  <si>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</si>
  <si>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</si>
  <si>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</si>
  <si>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</si>
  <si>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</si>
  <si>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</si>
  <si>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</si>
  <si>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</si>
  <si>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</si>
  <si>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</si>
  <si>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</si>
  <si>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</si>
  <si>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</si>
  <si>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</si>
  <si>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</si>
  <si>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</si>
  <si>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</si>
  <si>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</si>
  <si>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</si>
  <si>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</si>
  <si>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</si>
  <si>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</si>
  <si>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</si>
  <si>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</si>
  <si>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</si>
  <si>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</si>
  <si>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</si>
  <si>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</si>
  <si>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</si>
  <si>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</si>
  <si>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</si>
  <si>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</si>
  <si>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</si>
  <si>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</si>
  <si>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</si>
  <si>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</si>
  <si>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</si>
  <si>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</si>
  <si>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</si>
  <si>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</si>
  <si>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</si>
  <si>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</si>
  <si>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</si>
  <si>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</si>
  <si>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</si>
  <si>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</si>
  <si>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</si>
  <si>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</si>
  <si>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</si>
  <si>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</si>
  <si>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</si>
  <si>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</si>
  <si>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</si>
  <si>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</si>
  <si>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</si>
  <si>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</si>
  <si>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</si>
  <si>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</si>
  <si>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</si>
  <si>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</si>
  <si>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</si>
  <si>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</si>
  <si>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</si>
  <si>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</si>
  <si>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</si>
  <si>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</si>
  <si>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</si>
  <si>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</si>
  <si>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</si>
  <si>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</si>
  <si>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</si>
  <si>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</si>
  <si>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</si>
  <si>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</si>
  <si>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</si>
  <si>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</si>
  <si>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</si>
  <si>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</si>
  <si>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</si>
  <si>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</si>
  <si>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</si>
  <si>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</si>
  <si>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</si>
  <si>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</si>
  <si>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</si>
  <si>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</si>
  <si>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</si>
  <si>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</si>
  <si>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</si>
  <si>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</si>
  <si>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</si>
  <si>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</si>
  <si>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</si>
  <si>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</si>
  <si>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</si>
  <si>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</si>
  <si>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</si>
  <si>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</si>
  <si>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</si>
  <si>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</si>
  <si>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</si>
  <si>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</si>
  <si>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</si>
  <si>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</si>
  <si>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</si>
  <si>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</si>
  <si>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</si>
  <si>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</si>
  <si>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</si>
  <si>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</si>
  <si>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</si>
  <si>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</si>
  <si>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</si>
  <si>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</si>
  <si>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</si>
  <si>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</si>
  <si>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</si>
  <si>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</si>
  <si>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</si>
  <si>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</si>
  <si>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</si>
  <si>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</si>
  <si>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</si>
  <si>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</si>
  <si>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</si>
  <si>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</si>
  <si>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</si>
  <si>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</si>
  <si>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</si>
  <si>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</si>
  <si>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</si>
  <si>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</si>
  <si>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</si>
  <si>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</si>
  <si>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</si>
  <si>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</si>
  <si>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</si>
  <si>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</si>
  <si>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</si>
  <si>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</si>
  <si>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</si>
  <si>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</si>
  <si>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</si>
  <si>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</si>
  <si>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</si>
  <si>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</si>
  <si>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</si>
  <si>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</si>
  <si>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</si>
  <si>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</si>
  <si>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</si>
  <si>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</si>
  <si>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</si>
  <si>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</si>
  <si>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</si>
  <si>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</si>
  <si>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</si>
  <si>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</si>
  <si>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</si>
  <si>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</si>
  <si>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</si>
  <si>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</si>
  <si>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</si>
  <si>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</si>
  <si>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</si>
  <si>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</si>
  <si>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</si>
  <si>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</si>
  <si>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</si>
  <si>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</si>
  <si>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</si>
  <si>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</si>
  <si>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</si>
  <si>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</si>
  <si>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</si>
  <si>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</si>
  <si>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</si>
  <si>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</si>
  <si>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</si>
  <si>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</si>
  <si>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</si>
  <si>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</si>
  <si>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</si>
  <si>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</si>
  <si>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</si>
  <si>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</si>
  <si>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</si>
  <si>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</si>
  <si>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</si>
  <si>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</si>
  <si>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</si>
  <si>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</si>
  <si>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</si>
  <si>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</si>
  <si>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</si>
  <si>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</si>
  <si>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</si>
  <si>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</si>
  <si>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</si>
  <si>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</si>
  <si>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</si>
  <si>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</si>
  <si>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</si>
  <si>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</si>
  <si>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</si>
  <si>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</si>
  <si>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</si>
  <si>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</si>
  <si>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</si>
  <si>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</si>
  <si>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</si>
  <si>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</si>
  <si>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</si>
  <si>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</si>
  <si>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</si>
  <si>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</si>
  <si>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</si>
  <si>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</si>
  <si>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</si>
  <si>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</si>
  <si>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</si>
  <si>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</si>
  <si>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</si>
  <si>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</si>
  <si>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</si>
  <si>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</si>
  <si>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</si>
  <si>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</si>
  <si>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</si>
  <si>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</si>
  <si>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</si>
  <si>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</si>
  <si>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</si>
  <si>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</si>
  <si>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</si>
  <si>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</si>
  <si>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</si>
  <si>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</si>
  <si>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</si>
  <si>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</si>
  <si>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</si>
  <si>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</si>
  <si>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</si>
  <si>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</si>
  <si>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</si>
  <si>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</si>
  <si>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</si>
  <si>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</si>
  <si>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</si>
  <si>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</si>
  <si>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</si>
  <si>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</si>
  <si>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</si>
  <si>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</si>
  <si>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</si>
  <si>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</si>
  <si>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</si>
  <si>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</si>
  <si>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</si>
  <si>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</si>
  <si>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</si>
  <si>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</si>
  <si>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</si>
  <si>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</si>
  <si>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</si>
  <si>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</si>
  <si>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</si>
  <si>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</si>
  <si>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</si>
  <si>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</si>
  <si>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</si>
  <si>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</si>
  <si>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</si>
  <si>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</si>
  <si>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</si>
  <si>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</si>
  <si>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</si>
  <si>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</si>
  <si>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</si>
  <si>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</si>
  <si>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</si>
  <si>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</si>
  <si>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</si>
  <si>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</si>
  <si>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</si>
  <si>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</si>
  <si>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</si>
  <si>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</si>
  <si>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</si>
  <si>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</si>
  <si>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</si>
  <si>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</si>
  <si>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</si>
  <si>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</si>
  <si>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</si>
  <si>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</si>
  <si>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</si>
  <si>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</si>
  <si>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</si>
  <si>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</si>
  <si>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</si>
  <si>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</si>
  <si>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</si>
  <si>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</si>
  <si>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</si>
  <si>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</si>
  <si>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</si>
  <si>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</si>
  <si>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</si>
  <si>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</si>
  <si>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</si>
  <si>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</si>
  <si>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</si>
  <si>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</si>
  <si>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</si>
  <si>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</si>
  <si>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</si>
  <si>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</si>
  <si>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</si>
  <si>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</si>
  <si>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</si>
  <si>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</si>
  <si>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</si>
  <si>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</si>
  <si>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</si>
  <si>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</si>
  <si>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</si>
  <si>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</si>
  <si>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</si>
  <si>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</si>
  <si>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</si>
  <si>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</si>
  <si>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</si>
  <si>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</si>
  <si>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</si>
  <si>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</si>
  <si>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</si>
  <si>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</si>
  <si>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</si>
  <si>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</si>
  <si>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</si>
  <si>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</si>
  <si>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</si>
  <si>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</si>
  <si>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</si>
  <si>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</si>
  <si>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</si>
  <si>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</si>
  <si>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</si>
  <si>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</si>
  <si>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</si>
  <si>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</si>
  <si>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</si>
  <si>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</si>
  <si>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</si>
  <si>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</si>
  <si>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</si>
  <si>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</si>
  <si>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</si>
  <si>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</si>
  <si>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</si>
  <si>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</si>
  <si>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</si>
  <si>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</si>
  <si>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</si>
  <si>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</si>
  <si>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</si>
  <si>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</si>
  <si>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</si>
  <si>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</si>
  <si>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</si>
  <si>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</si>
  <si>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</si>
  <si>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</si>
  <si>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</si>
  <si>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</si>
  <si>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</si>
  <si>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</si>
  <si>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</si>
  <si>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</si>
  <si>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</si>
  <si>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</si>
  <si>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</si>
  <si>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</si>
  <si>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</si>
  <si>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</si>
  <si>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</si>
  <si>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</si>
  <si>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</si>
  <si>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</si>
  <si>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</si>
  <si>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</si>
  <si>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</si>
  <si>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</si>
  <si>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</si>
  <si>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</si>
  <si>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</si>
  <si>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</si>
  <si>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</si>
  <si>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</si>
  <si>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</si>
  <si>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</si>
  <si>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</si>
  <si>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</si>
  <si>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</si>
  <si>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</si>
  <si>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</si>
  <si>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</si>
  <si>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</si>
  <si>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</si>
  <si>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</si>
  <si>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</si>
  <si>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</si>
  <si>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</si>
  <si>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</si>
  <si>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</si>
  <si>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</si>
  <si>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</si>
  <si>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</si>
  <si>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</si>
  <si>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</si>
  <si>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</si>
  <si>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</si>
  <si>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</si>
  <si>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</si>
  <si>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</si>
  <si>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2021-8-10000179</t>
  </si>
  <si>
    <t>INSITTUTO COLOMBIANO DE BIENESTAR FAMILIAR</t>
  </si>
  <si>
    <t>INSTITUTO COLOMBIANO DE BIENESTAR FAMILIAR</t>
  </si>
  <si>
    <t>ATENDER A LA PRIMERA INFANCIA EN EL MARCO DE LA ESTRATEGIA " DE CERO A SIEMPRE" ESPECIFICAMENTE A LOS NIÑOS Y NIÑAS MENORES DE (5) AÑOS DE FAMILIAS EN SITUACIÓN DE VULNERABILIDAD DE CONFORMIDAD CON LAS DIRECTRICES, LINEAMIENTOS Y PARAMETROS ESTABLECIDOS P</t>
  </si>
  <si>
    <t>ATENDER INTEGRALMENTE A LA PRIMERA INFANCIA EN EL MARCO DE LA ESTRATEGIA DE CERO A SIEMPRE DE CONFORMIDAD CON LAS DIRECTRICES Y LINEAMIENTOS  Y ESTANDERES ESTABLECIDOS POR ICBF</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</si>
  <si>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</si>
  <si>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</si>
  <si>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PRESTAR EL SERVICIO DE EDUCACION INICIAL Y CUIDADO A NIÑOS Y  NIÑAS MENORES DE 5 AÑOS O HASTA EL GRADO DE TRANSICION CON EL FIN DE PROMOVER EL DESARROOLLO INTEGRAL DE LA PRIMERA INFNACIA</t>
  </si>
  <si>
    <t>PRESTAR EL SERVICIO DE EDUCACION INCIAL EN EL MARCO DE LA ATENCION INEGRAL A MUEJRES GESTANTES Y NIÑAS Y NIÑOS MENORES DE 5 AÑOS O HASTA SU INGRESO AL GRADO DE TRANSICION DE CONFORMIDAD  CON LOS MANUALES OPERATIVOS DE LAS MODALIDADES Y LAS DIRECTRICES ESTABLECIDAS  POR ICBF, EN ARMONIA  CON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</si>
  <si>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</si>
  <si>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392-2018</t>
  </si>
  <si>
    <t>598-2018</t>
  </si>
  <si>
    <t>127-2019</t>
  </si>
  <si>
    <t>585-2017</t>
  </si>
  <si>
    <t>891-2016</t>
  </si>
  <si>
    <t>307-2016</t>
  </si>
  <si>
    <t>796-2016</t>
  </si>
  <si>
    <t>155-2015</t>
  </si>
  <si>
    <t>436-2014</t>
  </si>
  <si>
    <t>293-2014</t>
  </si>
  <si>
    <t>488-2014</t>
  </si>
  <si>
    <t>147-2016</t>
  </si>
  <si>
    <t>2,304,461,445</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</si>
  <si>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</si>
  <si>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</si>
  <si>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</si>
  <si>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</si>
  <si>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</si>
  <si>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</si>
  <si>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</si>
  <si>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</si>
  <si>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</si>
  <si>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</si>
  <si>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</si>
  <si>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</si>
  <si>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</si>
  <si>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</si>
  <si>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123-2014</t>
  </si>
  <si>
    <t>124-2014</t>
  </si>
  <si>
    <t>PRESTAR LOS SERVICIOS  DE EDUCACION INICIAL  EN EL MARCO DE LA ATENCION INTEGRAL EN DESARROLLO INFANTIL EN MEDIO FAMILIAR -DIMF- DE CONFORMIDAD  CON EL MANUAL OPERATIVO DE LA MODALIDAD FAMILIAR ,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CENTRO  DE DESARROLLO INFANTIL  CDI- DE CONFORMIDAD  CON EL MANUAL OPERATIVO DE LA MODALIDAD INSTITUCIONAL , EL LINEAMIENTO TECNICO PARA LA ATENCION A LA PRIMERA INFANCIA Y LAS DIRECTRICES ESTABLECIDAS POR EL ICBF EN ARMONIA CON LA POLITICA DE ESTADO PARA EL DESARROLLO INTEGRAL DE LA PRIMERA INFANCIA DE CERO A SIEMPRE.</t>
  </si>
  <si>
    <t>LIZBETH ALTAMAR ESCORCIA</t>
  </si>
  <si>
    <t>LIZBEHT DE JESUS ALTAMAR ESCORCIA</t>
  </si>
  <si>
    <t xml:space="preserve">3858609 </t>
  </si>
  <si>
    <t>CALLE 110  3-79 BOD. 12</t>
  </si>
  <si>
    <t>fundasalud@fundasalud.org.co</t>
  </si>
  <si>
    <t>CALLE 110 3-79  EUROPARK  BODEGA 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</si>
</sst>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1" zoomScale="85" zoomScaleNormal="85" zoomScaleSheetLayoutView="40" zoomScalePageLayoutView="40" workbookViewId="0">
      <selection activeCell="O176" sqref="O1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802018708</v>
      </c>
      <c r="C20" s="5"/>
      <c r="D20" s="73"/>
      <c r="E20" s="5"/>
      <c r="F20" s="5"/>
      <c r="G20" s="5"/>
      <c r="H20" s="186"/>
      <c r="I20" s="149" t="s">
        <v>163</v>
      </c>
      <c r="J20" s="150" t="s">
        <v>183</v>
      </c>
      <c r="K20" s="151">
        <v>4347109480</v>
      </c>
      <c r="L20" s="152">
        <v>44193</v>
      </c>
      <c r="M20" s="152">
        <v>44561</v>
      </c>
      <c r="N20" s="135">
        <f>+(M20-L20)/30</f>
        <v>12.266666666666667</v>
      </c>
      <c r="O20" s="138"/>
      <c r="U20" s="134"/>
      <c r="V20" s="105">
        <f ca="1">NOW()</f>
        <v>44193.87589722222</v>
      </c>
      <c r="W20" s="105">
        <f ca="1">NOW()</f>
        <v>44193.87589722222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SALUD Y BIENESTAR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2713</v>
      </c>
      <c r="E48" s="145">
        <v>41663</v>
      </c>
      <c r="F48" s="145">
        <v>41851</v>
      </c>
      <c r="G48" s="160">
        <f>IF(AND(E48&lt;&gt;"",F48&lt;&gt;""),((F48-E48)/30),"")</f>
        <v>6.2666666666666666</v>
      </c>
      <c r="H48" s="114" t="s">
        <v>2679</v>
      </c>
      <c r="I48" s="113" t="s">
        <v>163</v>
      </c>
      <c r="J48" s="113" t="s">
        <v>183</v>
      </c>
      <c r="K48" s="116">
        <v>865507096</v>
      </c>
      <c r="L48" s="115" t="s">
        <v>1148</v>
      </c>
      <c r="M48" s="117">
        <v>1</v>
      </c>
      <c r="N48" s="115" t="s">
        <v>27</v>
      </c>
      <c r="O48" s="115" t="s">
        <v>1148</v>
      </c>
      <c r="P48" s="78"/>
    </row>
    <row r="49" spans="1:16" s="6" customFormat="1" ht="24.75" customHeight="1" x14ac:dyDescent="0.25">
      <c r="A49" s="143">
        <v>2</v>
      </c>
      <c r="B49" s="111" t="s">
        <v>2677</v>
      </c>
      <c r="C49" s="112" t="s">
        <v>31</v>
      </c>
      <c r="D49" s="110" t="s">
        <v>2714</v>
      </c>
      <c r="E49" s="145">
        <v>41663</v>
      </c>
      <c r="F49" s="145">
        <v>42034</v>
      </c>
      <c r="G49" s="160">
        <f t="shared" ref="G49:G50" si="2">IF(AND(E49&lt;&gt;"",F49&lt;&gt;""),((F49-E49)/30),"")</f>
        <v>12.366666666666667</v>
      </c>
      <c r="H49" s="114" t="s">
        <v>2680</v>
      </c>
      <c r="I49" s="113" t="s">
        <v>163</v>
      </c>
      <c r="J49" s="113" t="s">
        <v>183</v>
      </c>
      <c r="K49" s="116">
        <v>1679709921</v>
      </c>
      <c r="L49" s="115" t="s">
        <v>1148</v>
      </c>
      <c r="M49" s="117">
        <v>1</v>
      </c>
      <c r="N49" s="115" t="s">
        <v>27</v>
      </c>
      <c r="O49" s="115" t="s">
        <v>1148</v>
      </c>
      <c r="P49" s="78"/>
    </row>
    <row r="50" spans="1:16" s="6" customFormat="1" ht="24.75" customHeight="1" x14ac:dyDescent="0.25">
      <c r="A50" s="143">
        <v>3</v>
      </c>
      <c r="B50" s="111" t="s">
        <v>2677</v>
      </c>
      <c r="C50" s="112" t="s">
        <v>31</v>
      </c>
      <c r="D50" s="110" t="s">
        <v>2696</v>
      </c>
      <c r="E50" s="145">
        <v>41663</v>
      </c>
      <c r="F50" s="145">
        <v>42004</v>
      </c>
      <c r="G50" s="160">
        <f t="shared" si="2"/>
        <v>11.366666666666667</v>
      </c>
      <c r="H50" s="119" t="s">
        <v>2681</v>
      </c>
      <c r="I50" s="113" t="s">
        <v>163</v>
      </c>
      <c r="J50" s="113" t="s">
        <v>183</v>
      </c>
      <c r="K50" s="116">
        <v>490667722</v>
      </c>
      <c r="L50" s="115" t="s">
        <v>1148</v>
      </c>
      <c r="M50" s="117">
        <v>1</v>
      </c>
      <c r="N50" s="115" t="s">
        <v>27</v>
      </c>
      <c r="O50" s="115" t="s">
        <v>1148</v>
      </c>
      <c r="P50" s="78"/>
    </row>
    <row r="51" spans="1:16" s="6" customFormat="1" ht="24.75" customHeight="1" outlineLevel="1" x14ac:dyDescent="0.25">
      <c r="A51" s="143">
        <v>4</v>
      </c>
      <c r="B51" s="111" t="s">
        <v>2678</v>
      </c>
      <c r="C51" s="112" t="s">
        <v>31</v>
      </c>
      <c r="D51" s="110" t="s">
        <v>2695</v>
      </c>
      <c r="E51" s="145">
        <v>41663</v>
      </c>
      <c r="F51" s="145">
        <v>41988</v>
      </c>
      <c r="G51" s="160">
        <f t="shared" ref="G51:G107" si="3">IF(AND(E51&lt;&gt;"",F51&lt;&gt;""),((F51-E51)/30),"")</f>
        <v>10.833333333333334</v>
      </c>
      <c r="H51" s="114" t="s">
        <v>2682</v>
      </c>
      <c r="I51" s="113" t="s">
        <v>163</v>
      </c>
      <c r="J51" s="113" t="s">
        <v>183</v>
      </c>
      <c r="K51" s="116">
        <v>1069101600</v>
      </c>
      <c r="L51" s="115" t="s">
        <v>1148</v>
      </c>
      <c r="M51" s="117">
        <v>1</v>
      </c>
      <c r="N51" s="115" t="s">
        <v>27</v>
      </c>
      <c r="O51" s="115" t="s">
        <v>1148</v>
      </c>
      <c r="P51" s="78"/>
    </row>
    <row r="52" spans="1:16" s="7" customFormat="1" ht="24.75" customHeight="1" outlineLevel="1" x14ac:dyDescent="0.25">
      <c r="A52" s="144">
        <v>5</v>
      </c>
      <c r="B52" s="111" t="s">
        <v>2678</v>
      </c>
      <c r="C52" s="112" t="s">
        <v>31</v>
      </c>
      <c r="D52" s="110" t="s">
        <v>2694</v>
      </c>
      <c r="E52" s="145">
        <v>42303</v>
      </c>
      <c r="F52" s="145">
        <v>42369</v>
      </c>
      <c r="G52" s="160">
        <f t="shared" si="3"/>
        <v>2.2000000000000002</v>
      </c>
      <c r="H52" s="119" t="s">
        <v>2683</v>
      </c>
      <c r="I52" s="113" t="s">
        <v>163</v>
      </c>
      <c r="J52" s="113" t="s">
        <v>183</v>
      </c>
      <c r="K52" s="116">
        <v>358929500</v>
      </c>
      <c r="L52" s="115" t="s">
        <v>1148</v>
      </c>
      <c r="M52" s="117">
        <v>1</v>
      </c>
      <c r="N52" s="115" t="s">
        <v>27</v>
      </c>
      <c r="O52" s="115" t="s">
        <v>1148</v>
      </c>
      <c r="P52" s="79"/>
    </row>
    <row r="53" spans="1:16" s="7" customFormat="1" ht="24.75" customHeight="1" outlineLevel="1" x14ac:dyDescent="0.25">
      <c r="A53" s="144">
        <v>6</v>
      </c>
      <c r="B53" s="111" t="s">
        <v>2678</v>
      </c>
      <c r="C53" s="112" t="s">
        <v>31</v>
      </c>
      <c r="D53" s="110" t="s">
        <v>2693</v>
      </c>
      <c r="E53" s="145">
        <v>42034</v>
      </c>
      <c r="F53" s="145">
        <v>42369</v>
      </c>
      <c r="G53" s="160">
        <f t="shared" si="3"/>
        <v>11.166666666666666</v>
      </c>
      <c r="H53" s="119" t="s">
        <v>2681</v>
      </c>
      <c r="I53" s="113" t="s">
        <v>163</v>
      </c>
      <c r="J53" s="113" t="s">
        <v>183</v>
      </c>
      <c r="K53" s="116">
        <v>2315229192</v>
      </c>
      <c r="L53" s="115" t="s">
        <v>1148</v>
      </c>
      <c r="M53" s="117">
        <v>1</v>
      </c>
      <c r="N53" s="115" t="s">
        <v>27</v>
      </c>
      <c r="O53" s="115" t="s">
        <v>1148</v>
      </c>
      <c r="P53" s="79"/>
    </row>
    <row r="54" spans="1:16" s="7" customFormat="1" ht="24.75" customHeight="1" outlineLevel="1" x14ac:dyDescent="0.25">
      <c r="A54" s="144">
        <v>7</v>
      </c>
      <c r="B54" s="111" t="s">
        <v>2678</v>
      </c>
      <c r="C54" s="112" t="s">
        <v>31</v>
      </c>
      <c r="D54" s="110" t="s">
        <v>2692</v>
      </c>
      <c r="E54" s="145">
        <v>42667</v>
      </c>
      <c r="F54" s="145">
        <v>43312</v>
      </c>
      <c r="G54" s="160">
        <f t="shared" si="3"/>
        <v>21.5</v>
      </c>
      <c r="H54" s="114" t="s">
        <v>2681</v>
      </c>
      <c r="I54" s="113" t="s">
        <v>163</v>
      </c>
      <c r="J54" s="113" t="s">
        <v>183</v>
      </c>
      <c r="K54" s="118">
        <v>565342530</v>
      </c>
      <c r="L54" s="115" t="s">
        <v>1148</v>
      </c>
      <c r="M54" s="117">
        <v>1</v>
      </c>
      <c r="N54" s="115" t="s">
        <v>27</v>
      </c>
      <c r="O54" s="115" t="s">
        <v>1148</v>
      </c>
      <c r="P54" s="79"/>
    </row>
    <row r="55" spans="1:16" s="7" customFormat="1" ht="24.75" customHeight="1" outlineLevel="1" x14ac:dyDescent="0.25">
      <c r="A55" s="144">
        <v>8</v>
      </c>
      <c r="B55" s="111" t="s">
        <v>2678</v>
      </c>
      <c r="C55" s="112" t="s">
        <v>31</v>
      </c>
      <c r="D55" s="110" t="s">
        <v>2691</v>
      </c>
      <c r="E55" s="145">
        <v>42720</v>
      </c>
      <c r="F55" s="145">
        <v>43084</v>
      </c>
      <c r="G55" s="160">
        <f t="shared" si="3"/>
        <v>12.133333333333333</v>
      </c>
      <c r="H55" s="114" t="s">
        <v>2682</v>
      </c>
      <c r="I55" s="113" t="s">
        <v>163</v>
      </c>
      <c r="J55" s="113" t="s">
        <v>183</v>
      </c>
      <c r="K55" s="118">
        <v>3122962668</v>
      </c>
      <c r="L55" s="115" t="s">
        <v>1148</v>
      </c>
      <c r="M55" s="117">
        <v>1</v>
      </c>
      <c r="N55" s="115" t="s">
        <v>27</v>
      </c>
      <c r="O55" s="115" t="s">
        <v>1148</v>
      </c>
      <c r="P55" s="79"/>
    </row>
    <row r="56" spans="1:16" s="7" customFormat="1" ht="24.75" customHeight="1" outlineLevel="1" x14ac:dyDescent="0.25">
      <c r="A56" s="144">
        <v>9</v>
      </c>
      <c r="B56" s="111" t="s">
        <v>2678</v>
      </c>
      <c r="C56" s="112" t="s">
        <v>31</v>
      </c>
      <c r="D56" s="110" t="s">
        <v>2690</v>
      </c>
      <c r="E56" s="145">
        <v>42720</v>
      </c>
      <c r="F56" s="145">
        <v>43084</v>
      </c>
      <c r="G56" s="160">
        <f t="shared" si="3"/>
        <v>12.133333333333333</v>
      </c>
      <c r="H56" s="114" t="s">
        <v>2684</v>
      </c>
      <c r="I56" s="113" t="s">
        <v>163</v>
      </c>
      <c r="J56" s="113" t="s">
        <v>183</v>
      </c>
      <c r="K56" s="118">
        <v>3185421921</v>
      </c>
      <c r="L56" s="115" t="s">
        <v>1148</v>
      </c>
      <c r="M56" s="117">
        <v>1</v>
      </c>
      <c r="N56" s="115" t="s">
        <v>27</v>
      </c>
      <c r="O56" s="115" t="s">
        <v>1148</v>
      </c>
      <c r="P56" s="79"/>
    </row>
    <row r="57" spans="1:16" s="7" customFormat="1" ht="24.75" customHeight="1" outlineLevel="1" x14ac:dyDescent="0.25">
      <c r="A57" s="144">
        <v>10</v>
      </c>
      <c r="B57" s="64" t="s">
        <v>2678</v>
      </c>
      <c r="C57" s="65" t="s">
        <v>31</v>
      </c>
      <c r="D57" s="63" t="s">
        <v>2689</v>
      </c>
      <c r="E57" s="145">
        <v>43085</v>
      </c>
      <c r="F57" s="145">
        <v>43404</v>
      </c>
      <c r="G57" s="160">
        <f t="shared" si="3"/>
        <v>10.633333333333333</v>
      </c>
      <c r="H57" s="64" t="s">
        <v>2684</v>
      </c>
      <c r="I57" s="63" t="s">
        <v>163</v>
      </c>
      <c r="J57" s="63" t="s">
        <v>183</v>
      </c>
      <c r="K57" s="66">
        <v>1822669663</v>
      </c>
      <c r="L57" s="65" t="s">
        <v>1148</v>
      </c>
      <c r="M57" s="117">
        <v>1</v>
      </c>
      <c r="N57" s="65" t="s">
        <v>27</v>
      </c>
      <c r="O57" s="65" t="s">
        <v>1148</v>
      </c>
      <c r="P57" s="79"/>
    </row>
    <row r="58" spans="1:16" s="7" customFormat="1" ht="24.75" customHeight="1" outlineLevel="1" x14ac:dyDescent="0.25">
      <c r="A58" s="144">
        <v>11</v>
      </c>
      <c r="B58" s="64" t="s">
        <v>2678</v>
      </c>
      <c r="C58" s="65" t="s">
        <v>31</v>
      </c>
      <c r="D58" s="63" t="s">
        <v>2688</v>
      </c>
      <c r="E58" s="145">
        <v>43483</v>
      </c>
      <c r="F58" s="145">
        <v>43814</v>
      </c>
      <c r="G58" s="160">
        <f t="shared" si="3"/>
        <v>11.033333333333333</v>
      </c>
      <c r="H58" s="64" t="s">
        <v>2684</v>
      </c>
      <c r="I58" s="63" t="s">
        <v>163</v>
      </c>
      <c r="J58" s="63" t="s">
        <v>183</v>
      </c>
      <c r="K58" s="66">
        <v>2650175354</v>
      </c>
      <c r="L58" s="65" t="s">
        <v>1148</v>
      </c>
      <c r="M58" s="117">
        <v>1</v>
      </c>
      <c r="N58" s="65" t="s">
        <v>27</v>
      </c>
      <c r="O58" s="65" t="s">
        <v>1148</v>
      </c>
      <c r="P58" s="79"/>
    </row>
    <row r="59" spans="1:16" s="7" customFormat="1" ht="24.75" customHeight="1" outlineLevel="1" x14ac:dyDescent="0.25">
      <c r="A59" s="144">
        <v>12</v>
      </c>
      <c r="B59" s="64" t="s">
        <v>2678</v>
      </c>
      <c r="C59" s="65" t="s">
        <v>31</v>
      </c>
      <c r="D59" s="63" t="s">
        <v>2687</v>
      </c>
      <c r="E59" s="145">
        <v>43448</v>
      </c>
      <c r="F59" s="145">
        <v>43921</v>
      </c>
      <c r="G59" s="160">
        <f t="shared" si="3"/>
        <v>15.766666666666667</v>
      </c>
      <c r="H59" s="64" t="s">
        <v>2681</v>
      </c>
      <c r="I59" s="63" t="s">
        <v>163</v>
      </c>
      <c r="J59" s="63" t="s">
        <v>183</v>
      </c>
      <c r="K59" s="66">
        <v>515298652</v>
      </c>
      <c r="L59" s="65" t="s">
        <v>1148</v>
      </c>
      <c r="M59" s="117">
        <v>1</v>
      </c>
      <c r="N59" s="65" t="s">
        <v>27</v>
      </c>
      <c r="O59" s="65" t="s">
        <v>1148</v>
      </c>
      <c r="P59" s="79"/>
    </row>
    <row r="60" spans="1:16" s="7" customFormat="1" ht="24.75" customHeight="1" outlineLevel="1" x14ac:dyDescent="0.25">
      <c r="A60" s="144">
        <v>13</v>
      </c>
      <c r="B60" s="64" t="s">
        <v>2678</v>
      </c>
      <c r="C60" s="65" t="s">
        <v>31</v>
      </c>
      <c r="D60" s="63" t="s">
        <v>2686</v>
      </c>
      <c r="E60" s="145">
        <v>43402</v>
      </c>
      <c r="F60" s="145">
        <v>43434</v>
      </c>
      <c r="G60" s="160">
        <f t="shared" si="3"/>
        <v>1.0666666666666667</v>
      </c>
      <c r="H60" s="64" t="s">
        <v>2685</v>
      </c>
      <c r="I60" s="63" t="s">
        <v>163</v>
      </c>
      <c r="J60" s="63" t="s">
        <v>183</v>
      </c>
      <c r="K60" s="66">
        <v>197616226</v>
      </c>
      <c r="L60" s="65" t="s">
        <v>1148</v>
      </c>
      <c r="M60" s="117">
        <v>1</v>
      </c>
      <c r="N60" s="65" t="s">
        <v>27</v>
      </c>
      <c r="O60" s="65" t="s">
        <v>1148</v>
      </c>
      <c r="P60" s="79"/>
    </row>
    <row r="61" spans="1:16" s="7" customFormat="1" ht="24.75" customHeight="1" outlineLevel="1" x14ac:dyDescent="0.25">
      <c r="A61" s="144">
        <v>14</v>
      </c>
      <c r="B61" s="122" t="s">
        <v>2678</v>
      </c>
      <c r="C61" s="65" t="s">
        <v>31</v>
      </c>
      <c r="D61" s="63" t="s">
        <v>2697</v>
      </c>
      <c r="E61" s="145">
        <v>42399</v>
      </c>
      <c r="F61" s="145">
        <v>42674</v>
      </c>
      <c r="G61" s="160">
        <f t="shared" si="3"/>
        <v>9.1666666666666661</v>
      </c>
      <c r="H61" s="64" t="s">
        <v>2699</v>
      </c>
      <c r="I61" s="63" t="s">
        <v>163</v>
      </c>
      <c r="J61" s="63" t="s">
        <v>183</v>
      </c>
      <c r="K61" s="66" t="s">
        <v>2698</v>
      </c>
      <c r="L61" s="65" t="s">
        <v>1148</v>
      </c>
      <c r="M61" s="117">
        <v>1</v>
      </c>
      <c r="N61" s="65" t="s">
        <v>27</v>
      </c>
      <c r="O61" s="65" t="s">
        <v>1148</v>
      </c>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2700</v>
      </c>
      <c r="E114" s="145">
        <v>43882</v>
      </c>
      <c r="F114" s="145">
        <v>44196</v>
      </c>
      <c r="G114" s="160">
        <f>IF(AND(E114&lt;&gt;"",F114&lt;&gt;""),((F114-E114)/30),"")</f>
        <v>10.466666666666667</v>
      </c>
      <c r="H114" s="122" t="s">
        <v>2709</v>
      </c>
      <c r="I114" s="121" t="s">
        <v>887</v>
      </c>
      <c r="J114" s="121" t="s">
        <v>954</v>
      </c>
      <c r="K114" s="123">
        <v>2986836436</v>
      </c>
      <c r="L114" s="100">
        <f>+IF(AND(K114&gt;0,O114="Ejecución"),(K114/877802)*Tabla28[[#This Row],[% participación]],IF(AND(K114&gt;0,O114&lt;&gt;"Ejecución"),"-",""))</f>
        <v>3402.6311582794297</v>
      </c>
      <c r="M114" s="124" t="s">
        <v>1148</v>
      </c>
      <c r="N114" s="173">
        <f>+IF(M118="No",1,IF(M118="Si","Ingrese %",""))</f>
        <v>1</v>
      </c>
      <c r="O114" s="162" t="s">
        <v>1150</v>
      </c>
      <c r="P114" s="78"/>
    </row>
    <row r="115" spans="1:16" s="6" customFormat="1" ht="24.75" customHeight="1" x14ac:dyDescent="0.25">
      <c r="A115" s="143">
        <v>2</v>
      </c>
      <c r="B115" s="161" t="s">
        <v>2665</v>
      </c>
      <c r="C115" s="163" t="s">
        <v>31</v>
      </c>
      <c r="D115" s="63" t="s">
        <v>2701</v>
      </c>
      <c r="E115" s="145">
        <v>43885</v>
      </c>
      <c r="F115" s="145">
        <v>44196</v>
      </c>
      <c r="G115" s="160">
        <f t="shared" ref="G115:G116" si="4">IF(AND(E115&lt;&gt;"",F115&lt;&gt;""),((F115-E115)/30),"")</f>
        <v>10.366666666666667</v>
      </c>
      <c r="H115" s="64" t="s">
        <v>2709</v>
      </c>
      <c r="I115" s="63" t="s">
        <v>887</v>
      </c>
      <c r="J115" s="63" t="s">
        <v>947</v>
      </c>
      <c r="K115" s="68">
        <v>3736648802</v>
      </c>
      <c r="L115" s="100">
        <f>+IF(AND(K115&gt;0,O115="Ejecución"),(K115/877802)*Tabla28[[#This Row],[% participación]],IF(AND(K115&gt;0,O115&lt;&gt;"Ejecución"),"-",""))</f>
        <v>4256.8242063700018</v>
      </c>
      <c r="M115" s="65" t="s">
        <v>1148</v>
      </c>
      <c r="N115" s="173">
        <f>+IF(M118="No",1,IF(M118="Si","Ingrese %",""))</f>
        <v>1</v>
      </c>
      <c r="O115" s="162" t="s">
        <v>1150</v>
      </c>
      <c r="P115" s="78"/>
    </row>
    <row r="116" spans="1:16" s="6" customFormat="1" ht="24.75" customHeight="1" x14ac:dyDescent="0.25">
      <c r="A116" s="143">
        <v>3</v>
      </c>
      <c r="B116" s="161" t="s">
        <v>2665</v>
      </c>
      <c r="C116" s="163" t="s">
        <v>31</v>
      </c>
      <c r="D116" s="63" t="s">
        <v>2702</v>
      </c>
      <c r="E116" s="145">
        <v>43885</v>
      </c>
      <c r="F116" s="145">
        <v>44196</v>
      </c>
      <c r="G116" s="160">
        <f t="shared" si="4"/>
        <v>10.366666666666667</v>
      </c>
      <c r="H116" s="64" t="s">
        <v>2709</v>
      </c>
      <c r="I116" s="63" t="s">
        <v>887</v>
      </c>
      <c r="J116" s="63" t="s">
        <v>959</v>
      </c>
      <c r="K116" s="68">
        <v>2808257569</v>
      </c>
      <c r="L116" s="100">
        <f>+IF(AND(K116&gt;0,O116="Ejecución"),(K116/877802)*Tabla28[[#This Row],[% participación]],IF(AND(K116&gt;0,O116&lt;&gt;"Ejecución"),"-",""))</f>
        <v>3199.1924932957545</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2703</v>
      </c>
      <c r="E117" s="145">
        <v>43888</v>
      </c>
      <c r="F117" s="145">
        <v>44196</v>
      </c>
      <c r="G117" s="160">
        <f t="shared" ref="G117:G159" si="5">IF(AND(E117&lt;&gt;"",F117&lt;&gt;""),((F117-E117)/30),"")</f>
        <v>10.266666666666667</v>
      </c>
      <c r="H117" s="64" t="s">
        <v>2709</v>
      </c>
      <c r="I117" s="63" t="s">
        <v>887</v>
      </c>
      <c r="J117" s="63" t="s">
        <v>893</v>
      </c>
      <c r="K117" s="68">
        <v>3283207072</v>
      </c>
      <c r="L117" s="100">
        <f>+IF(AND(K117&gt;0,O117="Ejecución"),(K117/877802)*Tabla28[[#This Row],[% participación]],IF(AND(K117&gt;0,O117&lt;&gt;"Ejecución"),"-",""))</f>
        <v>3740.2592748706429</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2704</v>
      </c>
      <c r="E118" s="145">
        <v>43881</v>
      </c>
      <c r="F118" s="145">
        <v>44196</v>
      </c>
      <c r="G118" s="160">
        <f t="shared" si="5"/>
        <v>10.5</v>
      </c>
      <c r="H118" s="64" t="s">
        <v>2709</v>
      </c>
      <c r="I118" s="63" t="s">
        <v>887</v>
      </c>
      <c r="J118" s="63" t="s">
        <v>929</v>
      </c>
      <c r="K118" s="68">
        <v>926120018</v>
      </c>
      <c r="L118" s="100">
        <f>+IF(AND(K118&gt;0,O118="Ejecución"),(K118/877802)*Tabla28[[#This Row],[% participación]],IF(AND(K118&gt;0,O118&lt;&gt;"Ejecución"),"-",""))</f>
        <v>1055.0443243464927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2705</v>
      </c>
      <c r="E119" s="145">
        <v>43882</v>
      </c>
      <c r="F119" s="145">
        <v>44196</v>
      </c>
      <c r="G119" s="160">
        <f t="shared" si="5"/>
        <v>10.466666666666667</v>
      </c>
      <c r="H119" s="64" t="s">
        <v>2710</v>
      </c>
      <c r="I119" s="63" t="s">
        <v>887</v>
      </c>
      <c r="J119" s="63" t="s">
        <v>954</v>
      </c>
      <c r="K119" s="68">
        <v>660755445</v>
      </c>
      <c r="L119" s="100">
        <f>+IF(AND(K119&gt;0,O119="Ejecución"),(K119/877802)*Tabla28[[#This Row],[% participación]],IF(AND(K119&gt;0,O119&lt;&gt;"Ejecución"),"-",""))</f>
        <v>752.73859594760552</v>
      </c>
      <c r="M119" s="65" t="s">
        <v>1148</v>
      </c>
      <c r="N119" s="173">
        <f t="shared" si="6"/>
        <v>1</v>
      </c>
      <c r="O119" s="162" t="s">
        <v>1150</v>
      </c>
      <c r="P119" s="79"/>
    </row>
    <row r="120" spans="1:16" s="7" customFormat="1" ht="24.75" customHeight="1" outlineLevel="1" x14ac:dyDescent="0.25">
      <c r="A120" s="144">
        <v>7</v>
      </c>
      <c r="B120" s="161" t="s">
        <v>2665</v>
      </c>
      <c r="C120" s="163" t="s">
        <v>31</v>
      </c>
      <c r="D120" s="63" t="s">
        <v>2706</v>
      </c>
      <c r="E120" s="145">
        <v>44169</v>
      </c>
      <c r="F120" s="145">
        <v>44773</v>
      </c>
      <c r="G120" s="160">
        <f t="shared" si="5"/>
        <v>20.133333333333333</v>
      </c>
      <c r="H120" s="64" t="s">
        <v>2711</v>
      </c>
      <c r="I120" s="63" t="s">
        <v>887</v>
      </c>
      <c r="J120" s="63" t="s">
        <v>407</v>
      </c>
      <c r="K120" s="68">
        <v>2409162712</v>
      </c>
      <c r="L120" s="100">
        <f>+IF(AND(K120&gt;0,O120="Ejecución"),(K120/877802)*Tabla28[[#This Row],[% participación]],IF(AND(K120&gt;0,O120&lt;&gt;"Ejecución"),"-",""))</f>
        <v>2744.5400124401631</v>
      </c>
      <c r="M120" s="65" t="s">
        <v>1148</v>
      </c>
      <c r="N120" s="173">
        <f t="shared" si="6"/>
        <v>1</v>
      </c>
      <c r="O120" s="162" t="s">
        <v>1150</v>
      </c>
      <c r="P120" s="79"/>
    </row>
    <row r="121" spans="1:16" s="7" customFormat="1" ht="24.75" customHeight="1" outlineLevel="1" x14ac:dyDescent="0.25">
      <c r="A121" s="144">
        <v>8</v>
      </c>
      <c r="B121" s="161" t="s">
        <v>2665</v>
      </c>
      <c r="C121" s="163" t="s">
        <v>31</v>
      </c>
      <c r="D121" s="63" t="s">
        <v>2707</v>
      </c>
      <c r="E121" s="145">
        <v>44180</v>
      </c>
      <c r="F121" s="145">
        <v>44773</v>
      </c>
      <c r="G121" s="160">
        <f t="shared" si="5"/>
        <v>19.766666666666666</v>
      </c>
      <c r="H121" s="102" t="s">
        <v>2712</v>
      </c>
      <c r="I121" s="63" t="s">
        <v>163</v>
      </c>
      <c r="J121" s="63" t="s">
        <v>165</v>
      </c>
      <c r="K121" s="68">
        <v>4718931023</v>
      </c>
      <c r="L121" s="100">
        <f>+IF(AND(K121&gt;0,O121="Ejecución"),(K121/877802)*Tabla28[[#This Row],[% participación]],IF(AND(K121&gt;0,O121&lt;&gt;"Ejecución"),"-",""))</f>
        <v>5375.8490217611716</v>
      </c>
      <c r="M121" s="65" t="s">
        <v>1148</v>
      </c>
      <c r="N121" s="173">
        <f t="shared" si="6"/>
        <v>1</v>
      </c>
      <c r="O121" s="162" t="s">
        <v>1150</v>
      </c>
      <c r="P121" s="79"/>
    </row>
    <row r="122" spans="1:16" s="7" customFormat="1" ht="24.75" customHeight="1" outlineLevel="1" x14ac:dyDescent="0.25">
      <c r="A122" s="144">
        <v>9</v>
      </c>
      <c r="B122" s="161" t="s">
        <v>2665</v>
      </c>
      <c r="C122" s="163" t="s">
        <v>31</v>
      </c>
      <c r="D122" s="63" t="s">
        <v>2708</v>
      </c>
      <c r="E122" s="145">
        <v>43888</v>
      </c>
      <c r="F122" s="145">
        <v>44196</v>
      </c>
      <c r="G122" s="160">
        <f t="shared" si="5"/>
        <v>10.266666666666667</v>
      </c>
      <c r="H122" s="64" t="s">
        <v>2709</v>
      </c>
      <c r="I122" s="63" t="s">
        <v>1156</v>
      </c>
      <c r="J122" s="63" t="s">
        <v>188</v>
      </c>
      <c r="K122" s="68">
        <v>471756212</v>
      </c>
      <c r="L122" s="100">
        <f>+IF(AND(K122&gt;0,O122="Ejecución"),(K122/877802)*Tabla28[[#This Row],[% participación]],IF(AND(K122&gt;0,O122&lt;&gt;"Ejecución"),"-",""))</f>
        <v>537.42895550477215</v>
      </c>
      <c r="M122" s="65" t="s">
        <v>1148</v>
      </c>
      <c r="N122" s="173">
        <f t="shared" si="6"/>
        <v>1</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86942189.600000009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41961</v>
      </c>
      <c r="D193" s="5"/>
      <c r="E193" s="126">
        <v>1878</v>
      </c>
      <c r="F193" s="5"/>
      <c r="G193" s="5"/>
      <c r="H193" s="147" t="s">
        <v>2716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2719</v>
      </c>
      <c r="L211" s="21"/>
      <c r="M211" s="21"/>
      <c r="N211" s="21"/>
      <c r="O211" s="8"/>
    </row>
    <row r="212" spans="1:15" x14ac:dyDescent="0.25">
      <c r="A212" s="9"/>
      <c r="B212" s="27" t="s">
        <v>2619</v>
      </c>
      <c r="C212" s="147" t="s">
        <v>2717</v>
      </c>
      <c r="D212" s="21"/>
      <c r="G212" s="27" t="s">
        <v>2621</v>
      </c>
      <c r="H212" s="148" t="s">
        <v>2718</v>
      </c>
      <c r="J212" s="27" t="s">
        <v>2623</v>
      </c>
      <c r="K212" s="147"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2020-12-29T01:39:11Z</cp:lastPrinted>
  <dcterms:created xsi:type="dcterms:W3CDTF">2020-10-14T21:57:42Z</dcterms:created>
  <dcterms:modified xsi:type="dcterms:W3CDTF">2020-12-29T02:01:43Z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