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8_{110DE25E-A5FB-4B5F-955A-611E72EF69A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<sst xmlns="http://schemas.openxmlformats.org/spreadsheetml/2006/main" count="3105" uniqueCount="2693">
  <si>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</si>
  <si>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</si>
  <si>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</si>
  <si>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</si>
  <si>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</si>
  <si>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</si>
  <si>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</si>
  <si>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</si>
  <si>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</si>
  <si>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</si>
  <si>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</si>
  <si>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</si>
  <si>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</si>
  <si>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</si>
  <si>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</si>
  <si>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</si>
  <si>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</si>
  <si>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</si>
  <si>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</si>
  <si>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</si>
  <si>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</si>
  <si>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</si>
  <si>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</si>
  <si>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</si>
  <si>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</si>
  <si>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</si>
  <si>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</si>
  <si>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</si>
  <si>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</si>
  <si>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</si>
  <si>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</si>
  <si>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</si>
  <si>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</si>
  <si>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</si>
  <si>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</si>
  <si>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</si>
  <si>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</si>
  <si>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</si>
  <si>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</si>
  <si>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</si>
  <si>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</si>
  <si>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</si>
  <si>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</si>
  <si>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</si>
  <si>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</si>
  <si>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</si>
  <si>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</si>
  <si>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</si>
  <si>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</si>
  <si>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</si>
  <si>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</si>
  <si>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</si>
  <si>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</si>
  <si>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</si>
  <si>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</si>
  <si>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</si>
  <si>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</si>
  <si>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</si>
  <si>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</si>
  <si>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</si>
  <si>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</si>
  <si>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</si>
  <si>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</si>
  <si>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</si>
  <si>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</si>
  <si>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</si>
  <si>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</si>
  <si>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</si>
  <si>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</si>
  <si>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</si>
  <si>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</si>
  <si>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</si>
  <si>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</si>
  <si>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</si>
  <si>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</si>
  <si>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</si>
  <si>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</si>
  <si>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</si>
  <si>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</si>
  <si>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</si>
  <si>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</si>
  <si>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</si>
  <si>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</si>
  <si>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</si>
  <si>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</si>
  <si>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</si>
  <si>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</si>
  <si>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</si>
  <si>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</si>
  <si>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</si>
  <si>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</si>
  <si>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</si>
  <si>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</si>
  <si>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</si>
  <si>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</si>
  <si>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</si>
  <si>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</si>
  <si>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</si>
  <si>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</si>
  <si>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</si>
  <si>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</si>
  <si>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</si>
  <si>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</si>
  <si>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</si>
  <si>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</si>
  <si>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</si>
  <si>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</si>
  <si>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</si>
  <si>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</si>
  <si>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</si>
  <si>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</si>
  <si>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</si>
  <si>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</si>
  <si>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</si>
  <si>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</si>
  <si>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</si>
  <si>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</si>
  <si>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</si>
  <si>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</si>
  <si>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</si>
  <si>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</si>
  <si>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</si>
  <si>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</si>
  <si>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</si>
  <si>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</si>
  <si>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</si>
  <si>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</si>
  <si>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</si>
  <si>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</si>
  <si>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</si>
  <si>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</si>
  <si>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</si>
  <si>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</si>
  <si>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</si>
  <si>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</si>
  <si>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</si>
  <si>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</si>
  <si>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</si>
  <si>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</si>
  <si>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</si>
  <si>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</si>
  <si>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</si>
  <si>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</si>
  <si>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</si>
  <si>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</si>
  <si>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</si>
  <si>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</si>
  <si>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</si>
  <si>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</si>
  <si>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</si>
  <si>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</si>
  <si>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</si>
  <si>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</si>
  <si>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</si>
  <si>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</si>
  <si>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</si>
  <si>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</si>
  <si>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</si>
  <si>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</si>
  <si>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</si>
  <si>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</si>
  <si>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</si>
  <si>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</si>
  <si>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</si>
  <si>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</si>
  <si>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</si>
  <si>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</si>
  <si>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</si>
  <si>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</si>
  <si>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</si>
  <si>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</si>
  <si>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</si>
  <si>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</si>
  <si>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</si>
  <si>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</si>
  <si>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</si>
  <si>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</si>
  <si>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</si>
  <si>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</si>
  <si>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</si>
  <si>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</si>
  <si>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</si>
  <si>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</si>
  <si>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</si>
  <si>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</si>
  <si>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</si>
  <si>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</si>
  <si>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</si>
  <si>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</si>
  <si>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</si>
  <si>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</si>
  <si>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</si>
  <si>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</si>
  <si>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</si>
  <si>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</si>
  <si>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</si>
  <si>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</si>
  <si>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</si>
  <si>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</si>
  <si>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</si>
  <si>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</si>
  <si>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</si>
  <si>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</si>
  <si>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</si>
  <si>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</si>
  <si>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</si>
  <si>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</si>
  <si>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</si>
  <si>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</si>
  <si>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</si>
  <si>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</si>
  <si>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</si>
  <si>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</si>
  <si>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</si>
  <si>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</si>
  <si>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</si>
  <si>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</si>
  <si>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</si>
  <si>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</si>
  <si>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</si>
  <si>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</si>
  <si>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</si>
  <si>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</si>
  <si>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</si>
  <si>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</si>
  <si>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</si>
  <si>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</si>
  <si>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</si>
  <si>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</si>
  <si>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</si>
  <si>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</si>
  <si>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</si>
  <si>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</si>
  <si>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</si>
  <si>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</si>
  <si>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</si>
  <si>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</si>
  <si>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</si>
  <si>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</si>
  <si>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</si>
  <si>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</si>
  <si>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</si>
  <si>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</si>
  <si>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</si>
  <si>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</si>
  <si>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</si>
  <si>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</si>
  <si>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</si>
  <si>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</si>
  <si>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</si>
  <si>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</si>
  <si>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</si>
  <si>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</si>
  <si>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</si>
  <si>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</si>
  <si>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</si>
  <si>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</si>
  <si>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</si>
  <si>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</si>
  <si>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</si>
  <si>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</si>
  <si>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</si>
  <si>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</si>
  <si>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</si>
  <si>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</si>
  <si>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</si>
  <si>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</si>
  <si>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</si>
  <si>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</si>
  <si>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</si>
  <si>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</si>
  <si>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</si>
  <si>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</si>
  <si>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</si>
  <si>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</si>
  <si>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</si>
  <si>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</si>
  <si>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</si>
  <si>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</si>
  <si>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</si>
  <si>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</si>
  <si>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</si>
  <si>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</si>
  <si>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</si>
  <si>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</si>
  <si>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</si>
  <si>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</si>
  <si>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</si>
  <si>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</si>
  <si>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</si>
  <si>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</si>
  <si>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</si>
  <si>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</si>
  <si>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</si>
  <si>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</si>
  <si>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</si>
  <si>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</si>
  <si>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</si>
  <si>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</si>
  <si>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</si>
  <si>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</si>
  <si>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</si>
  <si>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</si>
  <si>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</si>
  <si>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</si>
  <si>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</si>
  <si>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</si>
  <si>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</si>
  <si>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</si>
  <si>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</si>
  <si>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</si>
  <si>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</si>
  <si>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</si>
  <si>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</si>
  <si>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</si>
  <si>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</si>
  <si>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</si>
  <si>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</si>
  <si>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</si>
  <si>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</si>
  <si>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</si>
  <si>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</si>
  <si>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</si>
  <si>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</si>
  <si>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</si>
  <si>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</si>
  <si>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</si>
  <si>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</si>
  <si>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</si>
  <si>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</si>
  <si>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</si>
  <si>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</si>
  <si>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</si>
  <si>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</si>
  <si>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</si>
  <si>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</si>
  <si>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</si>
  <si>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</si>
  <si>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</si>
  <si>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</si>
  <si>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</si>
  <si>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</si>
  <si>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</si>
  <si>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</si>
  <si>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</si>
  <si>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</si>
  <si>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</si>
  <si>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</si>
  <si>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</si>
  <si>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</si>
  <si>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</si>
  <si>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</si>
  <si>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</si>
  <si>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</si>
  <si>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</si>
  <si>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</si>
  <si>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</si>
  <si>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</si>
  <si>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</si>
  <si>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</si>
  <si>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</si>
  <si>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</si>
  <si>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</si>
  <si>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</si>
  <si>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</si>
  <si>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</si>
  <si>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</si>
  <si>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</si>
  <si>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</si>
  <si>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</si>
  <si>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</si>
  <si>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</si>
  <si>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</si>
  <si>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</si>
  <si>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</si>
  <si>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</si>
  <si>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</si>
  <si>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</si>
  <si>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</si>
  <si>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</si>
  <si>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</si>
  <si>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</si>
  <si>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</si>
  <si>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</si>
  <si>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</si>
  <si>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</si>
  <si>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</si>
  <si>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</si>
  <si>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</si>
  <si>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</si>
  <si>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</si>
  <si>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</si>
  <si>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</si>
  <si>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</si>
  <si>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</si>
  <si>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</si>
  <si>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</si>
  <si>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</si>
  <si>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</si>
  <si>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</si>
  <si>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</si>
  <si>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</si>
  <si>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</si>
  <si>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</si>
  <si>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</si>
  <si>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</si>
  <si>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</si>
  <si>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</si>
  <si>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</si>
  <si>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</si>
  <si>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</si>
  <si>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</si>
  <si>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</si>
  <si>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</si>
  <si>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</si>
  <si>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</si>
  <si>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</si>
  <si>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</si>
  <si>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</si>
  <si>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</si>
  <si>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</si>
  <si>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</si>
  <si>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</si>
  <si>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</si>
  <si>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</si>
  <si>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</si>
  <si>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</si>
  <si>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</si>
  <si>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</si>
  <si>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</si>
  <si>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</si>
  <si>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</si>
  <si>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</si>
  <si>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</si>
  <si>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</si>
  <si>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</si>
  <si>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</si>
  <si>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</si>
  <si>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</si>
  <si>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</si>
  <si>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</si>
  <si>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</si>
  <si>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</si>
  <si>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</si>
  <si>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</si>
  <si>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</si>
  <si>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</si>
  <si>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</si>
  <si>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</si>
  <si>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</si>
  <si>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</si>
  <si>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</si>
  <si>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</si>
  <si>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</si>
  <si>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</si>
  <si>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</si>
  <si>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</si>
  <si>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</si>
  <si>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</si>
  <si>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</si>
  <si>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</si>
  <si>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</si>
  <si>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</si>
  <si>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</si>
  <si>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</si>
  <si>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</si>
  <si>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</si>
  <si>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</si>
  <si>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</si>
  <si>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</si>
  <si>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</si>
  <si>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</si>
  <si>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</si>
  <si>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</si>
  <si>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</si>
  <si>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</si>
  <si>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</si>
  <si>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</si>
  <si>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</si>
  <si>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</si>
  <si>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</si>
  <si>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</si>
  <si>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</si>
  <si>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</si>
  <si>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</si>
  <si>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</si>
  <si>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</si>
  <si>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</si>
  <si>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</si>
  <si>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</si>
  <si>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</si>
  <si>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</si>
  <si>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</si>
  <si>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</si>
  <si>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</si>
  <si>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</si>
  <si>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</si>
  <si>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</si>
  <si>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</si>
  <si>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</si>
  <si>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</si>
  <si>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</si>
  <si>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</si>
  <si>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</si>
  <si>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</si>
  <si>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</si>
  <si>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</si>
  <si>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</si>
  <si>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</si>
  <si>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</si>
  <si>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</si>
  <si>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</si>
  <si>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</si>
  <si>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</si>
  <si>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</si>
  <si>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</si>
  <si>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</si>
  <si>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</si>
  <si>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</si>
  <si>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</si>
  <si>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</si>
  <si>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</si>
  <si>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</si>
  <si>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</si>
  <si>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</si>
  <si>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</si>
  <si>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</si>
  <si>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</si>
  <si>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</si>
  <si>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</si>
  <si>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</si>
  <si>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</si>
  <si>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</si>
  <si>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</si>
  <si>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</si>
  <si>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</si>
  <si>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</si>
  <si>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</si>
  <si>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</si>
  <si>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</si>
  <si>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</si>
  <si>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</si>
  <si>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</si>
  <si>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</si>
  <si>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</si>
  <si>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</si>
  <si>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</si>
  <si>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</si>
  <si>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</si>
  <si>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</si>
  <si>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</si>
  <si>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</si>
  <si>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</si>
  <si>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</si>
  <si>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</si>
  <si>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</si>
  <si>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</si>
  <si>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</si>
  <si>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</si>
  <si>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</si>
  <si>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</si>
  <si>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</si>
  <si>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</si>
  <si>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</si>
  <si>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</si>
  <si>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</si>
  <si>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</si>
  <si>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</si>
  <si>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</si>
  <si>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</si>
  <si>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</si>
  <si>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</si>
  <si>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</si>
  <si>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</si>
  <si>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</si>
  <si>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</si>
  <si>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</si>
  <si>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</si>
  <si>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</si>
  <si>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</si>
  <si>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</si>
  <si>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</si>
  <si>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</si>
  <si>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</si>
  <si>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</si>
  <si>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</si>
  <si>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</si>
  <si>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</si>
  <si>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</si>
  <si>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</si>
  <si>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</si>
  <si>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</si>
  <si>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</si>
  <si>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</si>
  <si>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</si>
  <si>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</si>
  <si>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</si>
  <si>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</si>
  <si>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</si>
  <si>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</si>
  <si>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</si>
  <si>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</si>
  <si>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</si>
  <si>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</si>
  <si>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</si>
  <si>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</si>
  <si>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</si>
  <si>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</si>
  <si>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</si>
  <si>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</si>
  <si>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</si>
  <si>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</si>
  <si>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</si>
  <si>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</si>
  <si>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</si>
  <si>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</si>
  <si>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</si>
  <si>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</si>
  <si>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</si>
  <si>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</si>
  <si>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</si>
  <si>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</si>
  <si>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</si>
  <si>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</si>
  <si>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</si>
  <si>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</si>
  <si>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</si>
  <si>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</si>
  <si>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</si>
  <si>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</si>
  <si>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</si>
  <si>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</si>
  <si>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</si>
  <si>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</si>
  <si>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</si>
  <si>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</si>
  <si>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</si>
  <si>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</si>
  <si>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</si>
  <si>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</si>
  <si>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</si>
  <si>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</si>
  <si>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</si>
  <si>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</si>
  <si>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</si>
  <si>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</si>
  <si>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</si>
  <si>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</si>
  <si>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</si>
  <si>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</si>
  <si>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</si>
  <si>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</si>
  <si>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</si>
  <si>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</si>
  <si>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</si>
  <si>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</si>
  <si>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</si>
  <si>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</si>
  <si>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</si>
  <si>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</si>
  <si>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</si>
  <si>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</si>
  <si>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</si>
  <si>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</si>
  <si>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</si>
  <si>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</si>
  <si>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</si>
  <si>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</si>
  <si>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</si>
  <si>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</si>
  <si>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</si>
  <si>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</si>
  <si>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</si>
  <si>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</si>
  <si>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</si>
  <si>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</si>
  <si>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</si>
  <si>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</si>
  <si>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</si>
  <si>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</si>
  <si>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</si>
  <si>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</si>
  <si>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</si>
  <si>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</si>
  <si>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</si>
  <si>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</si>
  <si>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</si>
  <si>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</si>
  <si>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</si>
  <si>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</si>
  <si>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</si>
  <si>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</si>
  <si>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</si>
  <si>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</si>
  <si>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</si>
  <si>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</si>
  <si>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</si>
  <si>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</si>
  <si>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</si>
  <si>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</si>
  <si>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</si>
  <si>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</si>
  <si>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</si>
  <si>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</si>
  <si>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</si>
  <si>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</si>
  <si>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</si>
  <si>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</si>
  <si>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</si>
  <si>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</si>
  <si>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</si>
  <si>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</si>
  <si>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</si>
  <si>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</si>
  <si>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</si>
  <si>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</si>
  <si>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</si>
  <si>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</si>
  <si>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</si>
  <si>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</si>
  <si>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</si>
  <si>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</si>
  <si>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</si>
  <si>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</si>
  <si>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</si>
  <si>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</si>
  <si>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</si>
  <si>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</si>
  <si>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</si>
  <si>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</si>
  <si>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</si>
  <si>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</si>
  <si>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</si>
  <si>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</si>
  <si>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</si>
  <si>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</si>
  <si>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</si>
  <si>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</si>
  <si>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</si>
  <si>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</si>
  <si>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</si>
  <si>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</si>
  <si>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</si>
  <si>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</si>
  <si>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</si>
  <si>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</si>
  <si>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</si>
  <si>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</si>
  <si>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</si>
  <si>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</si>
  <si>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</si>
  <si>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</si>
  <si>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</si>
  <si>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</si>
  <si>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</si>
  <si>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</si>
  <si>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</si>
  <si>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</si>
  <si>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</si>
  <si>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</si>
  <si>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</si>
  <si>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</si>
  <si>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</si>
  <si>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</si>
  <si>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</si>
  <si>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</si>
  <si>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</si>
  <si>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</si>
  <si>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</si>
  <si>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</si>
  <si>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</si>
  <si>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</si>
  <si>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</si>
  <si>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</si>
  <si>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</si>
  <si>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</si>
  <si>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</si>
  <si>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</si>
  <si>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</si>
  <si>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</si>
  <si>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</si>
  <si>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</si>
  <si>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</si>
  <si>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</si>
  <si>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</si>
  <si>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</si>
  <si>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</si>
  <si>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</si>
  <si>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</si>
  <si>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</si>
  <si>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</si>
  <si>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</si>
  <si>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</si>
  <si>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</si>
  <si>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</si>
  <si>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</si>
  <si>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</si>
  <si>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</si>
  <si>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</si>
  <si>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</si>
  <si>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</si>
  <si>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</si>
  <si>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</si>
  <si>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</si>
  <si>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</si>
  <si>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</si>
  <si>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</si>
  <si>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</si>
  <si>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</si>
  <si>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</si>
  <si>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</si>
  <si>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</si>
  <si>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</si>
  <si>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</si>
  <si>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</si>
  <si>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</si>
  <si>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</si>
  <si>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</si>
  <si>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</si>
  <si>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</si>
  <si>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</si>
  <si>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</si>
  <si>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</si>
  <si>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</si>
  <si>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</si>
  <si>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</si>
  <si>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</si>
  <si>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</si>
  <si>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</si>
  <si>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</si>
  <si>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</si>
  <si>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</si>
  <si>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</si>
  <si>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</si>
  <si>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</si>
  <si>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</si>
  <si>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</si>
  <si>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</si>
  <si>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</si>
  <si>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</si>
  <si>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</si>
  <si>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</si>
  <si>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</si>
  <si>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</si>
  <si>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</si>
  <si>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</si>
  <si>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</si>
  <si>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</si>
  <si>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</si>
  <si>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</si>
  <si>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</si>
  <si>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</si>
  <si>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</si>
  <si>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</si>
  <si>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</si>
  <si>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</si>
  <si>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</si>
  <si>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</si>
  <si>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</si>
  <si>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</si>
  <si>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</si>
  <si>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</si>
  <si>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</si>
  <si>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</si>
  <si>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</si>
  <si>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</si>
  <si>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</si>
  <si>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</si>
  <si>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</si>
  <si>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</si>
  <si>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</si>
  <si>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</si>
  <si>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</si>
  <si>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</si>
  <si>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</si>
  <si>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</si>
  <si>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</si>
  <si>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</si>
  <si>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</si>
  <si>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</si>
  <si>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</si>
  <si>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</si>
  <si>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</si>
  <si>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</si>
  <si>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</si>
  <si>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</si>
  <si>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</si>
  <si>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</si>
  <si>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</si>
  <si>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</si>
  <si>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</si>
  <si>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</si>
  <si>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</si>
  <si>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</si>
  <si>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</si>
  <si>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</si>
  <si>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</si>
  <si>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</si>
  <si>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</si>
  <si>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</si>
  <si>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</si>
  <si>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</si>
  <si>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</si>
  <si>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</si>
  <si>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</si>
  <si>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</si>
  <si>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</si>
  <si>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</si>
  <si>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</si>
  <si>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</si>
  <si>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</si>
  <si>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</si>
  <si>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</si>
  <si>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</si>
  <si>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</si>
  <si>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</si>
  <si>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</si>
  <si>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</si>
  <si>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</si>
  <si>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</si>
  <si>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</si>
  <si>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</si>
  <si>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</si>
  <si>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</si>
  <si>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</si>
  <si>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</si>
  <si>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</si>
  <si>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</si>
  <si>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</si>
  <si>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</si>
  <si>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</si>
  <si>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</si>
  <si>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</si>
  <si>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</si>
  <si>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</si>
  <si>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</si>
  <si>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</si>
  <si>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</si>
  <si>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</si>
  <si>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</si>
  <si>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</si>
  <si>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</si>
  <si>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</si>
  <si>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</si>
  <si>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</si>
  <si>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</si>
  <si>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</si>
  <si>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</si>
  <si>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</si>
  <si>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</si>
  <si>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</si>
  <si>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</si>
  <si>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</si>
  <si>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</si>
  <si>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</si>
  <si>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</si>
  <si>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</si>
  <si>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</si>
  <si>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</si>
  <si>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</si>
  <si>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</si>
  <si>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</si>
  <si>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</si>
  <si>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</si>
  <si>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</si>
  <si>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</si>
  <si>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</si>
  <si>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</si>
  <si>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</si>
  <si>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</si>
  <si>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</si>
  <si>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</si>
  <si>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</si>
  <si>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</si>
  <si>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</si>
  <si>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</si>
  <si>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</si>
  <si>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</si>
  <si>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</si>
  <si>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</si>
  <si>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</si>
  <si>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</si>
  <si>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</si>
  <si>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</si>
  <si>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</si>
  <si>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</si>
  <si>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</si>
  <si>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</si>
  <si>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</si>
  <si>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</si>
  <si>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</si>
  <si>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</si>
  <si>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</si>
  <si>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</si>
  <si>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</si>
  <si>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</si>
  <si>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</si>
  <si>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</si>
  <si>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</si>
  <si>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</si>
  <si>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</si>
  <si>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</si>
  <si>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</si>
  <si>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</si>
  <si>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</si>
  <si>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</si>
  <si>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</si>
  <si>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</si>
  <si>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</si>
  <si>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</si>
  <si>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</si>
  <si>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</si>
  <si>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</si>
  <si>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</si>
  <si>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</si>
  <si>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</si>
  <si>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</si>
  <si>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</si>
  <si>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</si>
  <si>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</si>
  <si>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</si>
  <si>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</si>
  <si>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</si>
  <si>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</si>
  <si>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</si>
  <si>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</si>
  <si>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</si>
  <si>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</si>
  <si>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</si>
  <si>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</si>
  <si>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</si>
  <si>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</si>
  <si>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</si>
  <si>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</si>
  <si>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</si>
  <si>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</si>
  <si>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</si>
  <si>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</si>
  <si>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</si>
  <si>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</si>
  <si>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</si>
  <si>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</si>
  <si>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</si>
  <si>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</si>
  <si>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</si>
  <si>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</si>
  <si>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</si>
  <si>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</si>
  <si>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</si>
  <si>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</si>
  <si>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</si>
  <si>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</si>
  <si>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</si>
  <si>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</si>
  <si>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</si>
  <si>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</si>
  <si>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</si>
  <si>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</si>
  <si>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</si>
  <si>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</si>
  <si>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</si>
  <si>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</si>
  <si>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</si>
  <si>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</si>
  <si>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</si>
  <si>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</si>
  <si>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</si>
  <si>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</si>
  <si>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</si>
  <si>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</si>
  <si>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</si>
  <si>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</si>
  <si>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</si>
  <si>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</si>
  <si>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</si>
  <si>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</si>
  <si>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</si>
  <si>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</si>
  <si>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</si>
  <si>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</si>
  <si>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</si>
  <si>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</si>
  <si>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</si>
  <si>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</si>
  <si>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</si>
  <si>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</si>
  <si>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</si>
  <si>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</si>
  <si>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</si>
  <si>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</si>
  <si>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</si>
  <si>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</si>
  <si>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</si>
  <si>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</si>
  <si>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</si>
  <si>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</si>
  <si>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</si>
  <si>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</si>
  <si>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</si>
  <si>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</si>
  <si>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</si>
  <si>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</si>
  <si>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</si>
  <si>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</si>
  <si>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</si>
  <si>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</si>
  <si>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</si>
  <si>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</si>
  <si>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</si>
  <si>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</si>
  <si>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</si>
  <si>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</si>
  <si>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</si>
  <si>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</si>
  <si>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</si>
  <si>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</si>
  <si>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</si>
  <si>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</si>
  <si>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</si>
  <si>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</si>
  <si>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</si>
  <si>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</si>
  <si>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</si>
  <si>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</si>
  <si>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</si>
  <si>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</si>
  <si>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</si>
  <si>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</si>
  <si>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</si>
  <si>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</si>
  <si>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</si>
  <si>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</si>
  <si>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</si>
  <si>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</si>
  <si>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</si>
  <si>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</si>
  <si>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</si>
  <si>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</si>
  <si>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</si>
  <si>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</si>
  <si>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</si>
  <si>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</si>
  <si>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</si>
  <si>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</si>
  <si>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</si>
  <si>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</si>
  <si>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</si>
  <si>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</si>
  <si>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</si>
  <si>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</si>
  <si>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</si>
  <si>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</si>
  <si>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</si>
  <si>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</si>
  <si>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</si>
  <si>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</si>
  <si>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</si>
  <si>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</si>
  <si>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</si>
  <si>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</si>
  <si>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</si>
  <si>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</si>
  <si>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</si>
  <si>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</si>
  <si>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</si>
  <si>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</si>
  <si>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</si>
  <si>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</si>
  <si>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</si>
  <si>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</si>
  <si>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</si>
  <si>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</si>
  <si>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</si>
  <si>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</si>
  <si>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</si>
  <si>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</si>
  <si>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</si>
  <si>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</si>
  <si>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</si>
  <si>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</si>
  <si>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</si>
  <si>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</si>
  <si>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</si>
  <si>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</si>
  <si>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</si>
  <si>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</si>
  <si>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</si>
  <si>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</si>
  <si>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</si>
  <si>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</si>
  <si>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</si>
  <si>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</si>
  <si>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</si>
  <si>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</si>
  <si>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</si>
  <si>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</si>
  <si>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</si>
  <si>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</si>
  <si>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</si>
  <si>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</si>
  <si>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</si>
  <si>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</si>
  <si>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</si>
  <si>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</si>
  <si>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</si>
  <si>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</si>
  <si>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</si>
  <si>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</si>
  <si>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</si>
  <si>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</si>
  <si>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</si>
  <si>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</si>
  <si>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</si>
  <si>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</si>
  <si>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</si>
  <si>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</si>
  <si>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</si>
  <si>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</si>
  <si>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</si>
  <si>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</si>
  <si>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</si>
  <si>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</si>
  <si>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</si>
  <si>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</si>
  <si>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</si>
  <si>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</si>
  <si>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</si>
  <si>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</si>
  <si>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</si>
  <si>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</si>
  <si>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</si>
  <si>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</si>
  <si>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</si>
  <si>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</si>
  <si>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</si>
  <si>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</si>
  <si>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</si>
  <si>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</si>
  <si>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</si>
  <si>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</si>
  <si>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</si>
  <si>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</si>
  <si>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</si>
  <si>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</si>
  <si>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</si>
  <si>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</si>
  <si>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</si>
  <si>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</si>
  <si>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</si>
  <si>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</si>
  <si>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</si>
  <si>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</si>
  <si>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</si>
  <si>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</si>
  <si>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</si>
  <si>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</si>
  <si>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</si>
  <si>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</si>
  <si>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</si>
  <si>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</si>
  <si>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</si>
  <si>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</si>
  <si>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</si>
  <si>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</si>
  <si>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</si>
  <si>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</si>
  <si>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</si>
  <si>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</si>
  <si>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</si>
  <si>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</si>
  <si>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</si>
  <si>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</si>
  <si>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</si>
  <si>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</si>
  <si>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</si>
  <si>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</si>
  <si>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</si>
  <si>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</si>
  <si>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</si>
  <si>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</si>
  <si>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</si>
  <si>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</si>
  <si>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</si>
  <si>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</si>
  <si>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</si>
  <si>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</si>
  <si>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</si>
  <si>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</si>
  <si>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</si>
  <si>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</si>
  <si>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</si>
  <si>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</si>
  <si>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</si>
  <si>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</si>
  <si>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</si>
  <si>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</si>
  <si>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</si>
  <si>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</si>
  <si>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</si>
  <si>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</si>
  <si>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</si>
  <si>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</si>
  <si>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</si>
  <si>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</si>
  <si>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</si>
  <si>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</si>
  <si>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</si>
  <si>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</si>
  <si>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</si>
  <si>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</si>
  <si>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</si>
  <si>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</si>
  <si>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</si>
  <si>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</si>
  <si>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</si>
  <si>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</si>
  <si>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</si>
  <si>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</si>
  <si>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</si>
  <si>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</si>
  <si>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</si>
  <si>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</si>
  <si>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</si>
  <si>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</si>
  <si>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</si>
  <si>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</si>
  <si>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</si>
  <si>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</si>
  <si>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</si>
  <si>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</si>
  <si>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</si>
  <si>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</si>
  <si>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</si>
  <si>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</si>
  <si>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</si>
  <si>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</si>
  <si>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</si>
  <si>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</si>
  <si>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</si>
  <si>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</si>
  <si>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</si>
  <si>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</si>
  <si>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</si>
  <si>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</si>
  <si>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</si>
  <si>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</si>
  <si>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</si>
  <si>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</si>
  <si>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</si>
  <si>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</si>
  <si>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</si>
  <si>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</si>
  <si>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</si>
  <si>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</si>
  <si>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</si>
  <si>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</si>
  <si>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</si>
  <si>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</si>
  <si>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</si>
  <si>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</si>
  <si>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</si>
  <si>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</si>
  <si>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</si>
  <si>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</si>
  <si>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</si>
  <si>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</si>
  <si>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</si>
  <si>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</si>
  <si>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</si>
  <si>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</si>
  <si>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</si>
  <si>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</si>
  <si>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</si>
  <si>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</si>
  <si>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</si>
  <si>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</si>
  <si>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</si>
  <si>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</si>
  <si>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</si>
  <si>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</si>
  <si>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</si>
  <si>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</si>
  <si>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</si>
  <si>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</si>
  <si>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</si>
  <si>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</si>
  <si>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</si>
  <si>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</si>
  <si>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</si>
  <si>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</si>
  <si>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</si>
  <si>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</si>
  <si>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</si>
  <si>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</si>
  <si>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</si>
  <si>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</si>
  <si>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</si>
  <si>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</si>
  <si>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</si>
  <si>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</si>
  <si>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</si>
  <si>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</si>
  <si>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</si>
  <si>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</si>
  <si>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</si>
  <si>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</si>
  <si>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</si>
  <si>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</si>
  <si>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</si>
  <si>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</si>
  <si>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</si>
  <si>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</si>
  <si>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</si>
  <si>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</si>
  <si>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</si>
  <si>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</si>
  <si>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</si>
  <si>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</si>
  <si>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</si>
  <si>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</si>
  <si>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</si>
  <si>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</si>
  <si>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</si>
  <si>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</si>
  <si>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</si>
  <si>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</si>
  <si>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</si>
  <si>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</si>
  <si>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</si>
  <si>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</si>
  <si>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</si>
  <si>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</si>
  <si>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</si>
  <si>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</si>
  <si>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</si>
  <si>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</si>
  <si>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</si>
  <si>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</si>
  <si>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</si>
  <si>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</si>
  <si>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</si>
  <si>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</si>
  <si>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</si>
  <si>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</si>
  <si>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</si>
  <si>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</si>
  <si>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</si>
  <si>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</si>
  <si>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</si>
  <si>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</si>
  <si>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</si>
  <si>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</si>
  <si>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</si>
  <si>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</si>
  <si>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</si>
  <si>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</si>
  <si>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</si>
  <si>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</si>
  <si>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</si>
  <si>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</si>
  <si>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</si>
  <si>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</si>
  <si>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</si>
  <si>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</si>
  <si>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</si>
  <si>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</si>
  <si>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</si>
  <si>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</si>
  <si>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</si>
  <si>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</si>
  <si>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</si>
  <si>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</si>
  <si>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</si>
  <si>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</si>
  <si>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</si>
  <si>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</si>
  <si>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</si>
  <si>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</si>
  <si>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</si>
  <si>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</si>
  <si>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</si>
  <si>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</si>
  <si>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</si>
  <si>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</si>
  <si>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</si>
  <si>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</si>
  <si>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</si>
  <si>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</si>
  <si>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</si>
  <si>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</si>
  <si>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</si>
  <si>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</si>
  <si>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</si>
  <si>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</si>
  <si>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</si>
  <si>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</si>
  <si>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</si>
  <si>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</si>
  <si>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</si>
  <si>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</si>
  <si>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</si>
  <si>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</si>
  <si>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</si>
  <si>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</si>
  <si>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</si>
  <si>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</si>
  <si>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</si>
  <si>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</si>
  <si>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</si>
  <si>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</si>
  <si>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</si>
  <si>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</si>
  <si>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</si>
  <si>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</si>
  <si>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</si>
  <si>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</si>
  <si>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</si>
  <si>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</si>
  <si>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</si>
  <si>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</si>
  <si>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</si>
  <si>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</si>
  <si>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</si>
  <si>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</si>
  <si>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</si>
  <si>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</si>
  <si>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</si>
  <si>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</si>
  <si>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</si>
  <si>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</si>
  <si>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</si>
  <si>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</si>
  <si>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</si>
  <si>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</si>
  <si>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</si>
  <si>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</si>
  <si>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</si>
  <si>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</si>
  <si>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</si>
  <si>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</si>
  <si>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</si>
  <si>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</si>
  <si>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</si>
  <si>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</si>
  <si>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</si>
  <si>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</si>
  <si>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</si>
  <si>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</si>
  <si>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</si>
  <si>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</si>
  <si>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</si>
  <si>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</si>
  <si>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</si>
  <si>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</si>
  <si>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</si>
  <si>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</si>
  <si>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</si>
  <si>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</si>
  <si>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</si>
  <si>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</si>
  <si>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</si>
  <si>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</si>
  <si>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</si>
  <si>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</si>
  <si>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</si>
  <si>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</si>
  <si>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</si>
  <si>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</si>
  <si>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</si>
  <si>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</si>
  <si>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</si>
  <si>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</si>
  <si>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</si>
  <si>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</si>
  <si>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</si>
  <si>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</si>
  <si>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</si>
  <si>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</si>
  <si>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</si>
  <si>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</si>
  <si>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</si>
  <si>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</si>
  <si>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</si>
  <si>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</si>
  <si>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</si>
  <si>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</si>
  <si>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</si>
  <si>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</si>
  <si>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</si>
  <si>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</si>
  <si>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</si>
  <si>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</si>
  <si>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</si>
  <si>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</si>
  <si>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</si>
  <si>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</si>
  <si>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</si>
  <si>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</si>
  <si>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</si>
  <si>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</si>
  <si>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</si>
  <si>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</si>
  <si>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</si>
  <si>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</si>
  <si>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</si>
  <si>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</si>
  <si>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</si>
  <si>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</si>
  <si>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</si>
  <si>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</si>
  <si>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</si>
  <si>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</si>
  <si>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</si>
  <si>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</si>
  <si>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</si>
  <si>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</si>
  <si>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</si>
  <si>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</si>
  <si>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</si>
  <si>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</si>
  <si>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</si>
  <si>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</si>
  <si>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</si>
  <si>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</si>
  <si>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</si>
  <si>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</si>
  <si>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</si>
  <si>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</si>
  <si>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</si>
  <si>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</si>
  <si>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</si>
  <si>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</si>
  <si>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</si>
  <si>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</si>
  <si>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</si>
  <si>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</si>
  <si>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</si>
  <si>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</si>
  <si>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</si>
  <si>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</si>
  <si>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</si>
  <si>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</si>
  <si>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</si>
  <si>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</si>
  <si>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</si>
  <si>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</si>
  <si>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</si>
  <si>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</si>
  <si>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</si>
  <si>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</si>
  <si>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</si>
  <si>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</si>
  <si>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</si>
  <si>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</si>
  <si>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</si>
  <si>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</si>
  <si>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</si>
  <si>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</si>
  <si>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</si>
  <si>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</si>
  <si>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</si>
  <si>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</si>
  <si>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</si>
  <si>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</si>
  <si>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</si>
  <si>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</si>
  <si>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</si>
  <si>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</si>
  <si>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</si>
  <si>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</si>
  <si>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</si>
  <si>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</si>
  <si>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</si>
  <si>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</si>
  <si>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</si>
  <si>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</si>
  <si>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</si>
  <si>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</si>
  <si>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</si>
  <si>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</si>
  <si>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</si>
  <si>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</si>
  <si>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</si>
  <si>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</si>
  <si>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</si>
  <si>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</si>
  <si>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</si>
  <si>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</si>
  <si>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</si>
  <si>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</si>
  <si>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</si>
  <si>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</si>
  <si>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</si>
  <si>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</si>
  <si>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</si>
  <si>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</si>
  <si>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</si>
  <si>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</si>
  <si>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</si>
  <si>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</si>
  <si>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</si>
  <si>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</si>
  <si>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</si>
  <si>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</si>
  <si>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</si>
  <si>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</si>
  <si>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</si>
  <si>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</si>
  <si>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</si>
  <si>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</si>
  <si>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</si>
  <si>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</si>
  <si>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</si>
  <si>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</si>
  <si>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</si>
  <si>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</si>
  <si>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</si>
  <si>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</si>
  <si>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</si>
  <si>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</si>
  <si>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</si>
  <si>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</si>
  <si>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</si>
  <si>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</si>
  <si>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</si>
  <si>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</si>
  <si>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</si>
  <si>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</si>
  <si>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</si>
  <si>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</si>
  <si>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</si>
  <si>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</si>
  <si>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</si>
  <si>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</si>
  <si>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</si>
  <si>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</si>
  <si>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</si>
  <si>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</si>
  <si>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</si>
  <si>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</si>
  <si>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</si>
  <si>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</si>
  <si>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</si>
  <si>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</si>
  <si>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</si>
  <si>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</si>
  <si>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</si>
  <si>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</si>
  <si>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</si>
  <si>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</si>
  <si>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</si>
  <si>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</si>
  <si>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</si>
  <si>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</si>
  <si>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</si>
  <si>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</si>
  <si>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</si>
  <si>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</si>
  <si>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</si>
  <si>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</si>
  <si>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</si>
  <si>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</si>
  <si>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</si>
  <si>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</si>
  <si>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</si>
  <si>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</si>
  <si>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</si>
  <si>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</si>
  <si>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</si>
  <si>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</si>
  <si>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</si>
  <si>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</si>
  <si>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</si>
  <si>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</si>
  <si>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</si>
  <si>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</si>
  <si>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</si>
  <si>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</si>
  <si>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</si>
  <si>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</si>
  <si>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</si>
  <si>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</si>
  <si>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</si>
  <si>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</si>
  <si>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</si>
  <si>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</si>
  <si>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</si>
  <si>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</si>
  <si>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</si>
  <si>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</si>
  <si>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</si>
  <si>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</si>
  <si>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</si>
  <si>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</si>
  <si>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</si>
  <si>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</si>
  <si>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</si>
  <si>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</si>
  <si>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</si>
  <si>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</si>
  <si>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</si>
  <si>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</si>
  <si>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</si>
  <si>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</si>
  <si>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</si>
  <si>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</si>
  <si>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</si>
  <si>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</si>
  <si>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</si>
  <si>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</si>
  <si>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</si>
  <si>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</si>
  <si>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</si>
  <si>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</si>
  <si>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</si>
  <si>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</si>
  <si>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</si>
  <si>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</si>
  <si>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</si>
  <si>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</si>
  <si>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</si>
  <si>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</si>
  <si>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</si>
  <si>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</si>
  <si>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</si>
  <si>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</si>
  <si>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</si>
  <si>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</si>
  <si>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</si>
  <si>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</si>
  <si>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</si>
  <si>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</si>
  <si>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</si>
  <si>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</si>
  <si>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</si>
  <si>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</si>
  <si>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</si>
  <si>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</si>
  <si>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</si>
  <si>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</si>
  <si>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</si>
  <si>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</si>
  <si>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</si>
  <si>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</si>
  <si>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</si>
  <si>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</si>
  <si>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</si>
  <si>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</si>
  <si>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</si>
  <si>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</si>
  <si>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</si>
  <si>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</si>
  <si>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</si>
  <si>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</si>
  <si>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</si>
  <si>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</si>
  <si>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</si>
  <si>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</si>
  <si>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</si>
  <si>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</si>
  <si>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</si>
  <si>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</si>
  <si>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</si>
  <si>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</si>
  <si>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</si>
  <si>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</si>
  <si>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</si>
  <si>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</si>
  <si>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</si>
  <si>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</si>
  <si>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</si>
  <si>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</si>
  <si>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</si>
  <si>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</si>
  <si>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</si>
  <si>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</si>
  <si>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</si>
  <si>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</si>
  <si>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</si>
  <si>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</si>
  <si>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</si>
  <si>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</si>
  <si>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</si>
  <si>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</si>
  <si>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</si>
  <si>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</si>
  <si>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</si>
  <si>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</si>
  <si>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</si>
  <si>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</si>
  <si>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</si>
  <si>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</si>
  <si>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</si>
  <si>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</si>
  <si>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</si>
  <si>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</si>
  <si>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</si>
  <si>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</si>
  <si>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</si>
  <si>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</si>
  <si>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</si>
  <si>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</si>
  <si>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</si>
  <si>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</si>
  <si>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</si>
  <si>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</si>
  <si>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</si>
  <si>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</si>
  <si>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</si>
  <si>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</si>
  <si>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</si>
  <si>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</si>
  <si>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</si>
  <si>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</si>
  <si>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</si>
  <si>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</si>
  <si>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</si>
  <si>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</si>
  <si>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</si>
  <si>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</si>
  <si>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</si>
  <si>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</si>
  <si>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</si>
  <si>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</si>
  <si>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</si>
  <si>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</si>
  <si>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</si>
  <si>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</si>
  <si>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</si>
  <si>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</si>
  <si>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</si>
  <si>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</si>
  <si>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</si>
  <si>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</si>
  <si>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</si>
  <si>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</si>
  <si>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</si>
  <si>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</si>
  <si>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</si>
  <si>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</si>
  <si>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</si>
  <si>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</si>
  <si>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</si>
  <si>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</si>
  <si>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</si>
  <si>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</si>
  <si>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</si>
  <si>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</si>
  <si>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</si>
  <si>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</si>
  <si>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</si>
  <si>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</si>
  <si>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</si>
  <si>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</si>
  <si>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</si>
  <si>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</si>
  <si>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</si>
  <si>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</si>
  <si>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</si>
  <si>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</si>
  <si>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</si>
  <si>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</si>
  <si>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</si>
  <si>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</si>
  <si>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</si>
  <si>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</si>
  <si>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</si>
  <si>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</si>
  <si>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</si>
  <si>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</si>
  <si>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</si>
  <si>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</si>
  <si>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</si>
  <si>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</si>
  <si>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</si>
  <si>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</si>
  <si>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</si>
  <si>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</si>
  <si>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</si>
  <si>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</si>
  <si>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</si>
  <si>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</si>
  <si>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</si>
  <si>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</si>
  <si>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</si>
  <si>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</si>
  <si>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</si>
  <si>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</si>
  <si>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</si>
  <si>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</si>
  <si>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</si>
  <si>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</si>
  <si>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</si>
  <si>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</si>
  <si>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</si>
  <si>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</si>
  <si>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</si>
  <si>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</si>
  <si>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</si>
  <si>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</si>
  <si>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</si>
  <si>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</si>
  <si>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</si>
  <si>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</si>
  <si>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</si>
  <si>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</si>
  <si>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</si>
  <si>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</si>
  <si>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</si>
  <si>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</si>
  <si>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</si>
  <si>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</si>
  <si>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</si>
  <si>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</si>
  <si>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</si>
  <si>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</si>
  <si>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</si>
  <si>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</si>
  <si>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</si>
  <si>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</si>
  <si>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</si>
  <si>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</si>
  <si>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</si>
  <si>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</si>
  <si>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</si>
  <si>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</si>
  <si>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</si>
  <si>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</si>
  <si>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</si>
  <si>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</si>
  <si>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</si>
  <si>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</si>
  <si>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</si>
  <si>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</si>
  <si>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</si>
  <si>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</si>
  <si>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</si>
  <si>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</si>
  <si>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</si>
  <si>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</si>
  <si>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</si>
  <si>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</si>
  <si>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</si>
  <si>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</si>
  <si>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</si>
  <si>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</si>
  <si>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</si>
  <si>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</si>
  <si>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</si>
  <si>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</si>
  <si>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</si>
  <si>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</si>
  <si>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</si>
  <si>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</si>
  <si>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</si>
  <si>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</si>
  <si>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</si>
  <si>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</si>
  <si>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</si>
  <si>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</si>
  <si>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</si>
  <si>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</si>
  <si>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</si>
  <si>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</si>
  <si>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</si>
  <si>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</si>
  <si>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</si>
  <si>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</si>
  <si>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</si>
  <si>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</si>
  <si>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</si>
  <si>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</si>
  <si>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</si>
  <si>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</si>
  <si>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</si>
  <si>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</si>
  <si>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</si>
  <si>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</si>
  <si>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</si>
  <si>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</si>
  <si>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</si>
  <si>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</si>
  <si>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</si>
  <si>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</si>
  <si>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</si>
  <si>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</si>
  <si>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</si>
  <si>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</si>
  <si>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</si>
  <si>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</si>
  <si>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</si>
  <si>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</si>
  <si>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</si>
  <si>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</si>
  <si>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</si>
  <si>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</si>
  <si>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</si>
  <si>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</si>
  <si>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</si>
  <si>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</si>
  <si>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</si>
  <si>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</si>
  <si>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</si>
  <si>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</si>
  <si>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</si>
  <si>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</si>
  <si>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</si>
  <si>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</si>
  <si>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</si>
  <si>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</si>
  <si>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</si>
  <si>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</si>
  <si>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</si>
  <si>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</si>
  <si>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</si>
  <si>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</si>
  <si>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</si>
  <si>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</si>
  <si>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</si>
  <si>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</si>
  <si>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</si>
  <si>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</si>
  <si>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</si>
  <si>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</si>
  <si>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</si>
  <si>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</si>
  <si>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</si>
  <si>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</si>
  <si>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</si>
  <si>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</si>
  <si>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</si>
  <si>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</si>
  <si>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</si>
  <si>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</si>
  <si>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</si>
  <si>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</si>
  <si>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</si>
  <si>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</si>
  <si>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</si>
  <si>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</si>
  <si>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</si>
  <si>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</si>
  <si>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</si>
  <si>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</si>
  <si>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</si>
  <si>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</si>
  <si>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</si>
  <si>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</si>
  <si>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</si>
  <si>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</si>
  <si>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</si>
  <si>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</si>
  <si>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</si>
  <si>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</si>
  <si>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</si>
  <si>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</si>
  <si>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</si>
  <si>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</si>
  <si>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</si>
  <si>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</si>
  <si>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</si>
  <si>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</si>
  <si>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</si>
  <si>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</si>
  <si>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</si>
  <si>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</si>
  <si>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</si>
  <si>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</si>
  <si>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</si>
  <si>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</si>
  <si>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</si>
  <si>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</si>
  <si>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</si>
  <si>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</si>
  <si>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</si>
  <si>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</si>
  <si>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</si>
  <si>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</si>
  <si>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</si>
  <si>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</si>
  <si>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</si>
  <si>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</si>
  <si>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</si>
  <si>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</si>
  <si>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</si>
  <si>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</si>
  <si>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</si>
  <si>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</si>
  <si>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</si>
  <si>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</si>
  <si>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</si>
  <si>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</si>
  <si>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</si>
  <si>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</si>
  <si>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</si>
  <si>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</si>
  <si>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</si>
  <si>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</si>
  <si>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</si>
  <si>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</si>
  <si>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</si>
  <si>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</si>
  <si>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</si>
  <si>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</si>
  <si>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</si>
  <si>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</si>
  <si>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</si>
  <si>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</si>
  <si>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</si>
  <si>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</si>
  <si>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</si>
  <si>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</si>
  <si>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</si>
  <si>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</si>
  <si>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</si>
  <si>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</si>
  <si>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</si>
  <si>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</si>
  <si>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</si>
  <si>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</si>
  <si>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</si>
  <si>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</si>
  <si>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</si>
  <si>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</si>
  <si>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</si>
  <si>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</si>
  <si>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</si>
  <si>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</si>
  <si>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</si>
  <si>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</si>
  <si>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</si>
  <si>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</si>
  <si>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</si>
  <si>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</si>
  <si>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</si>
  <si>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</si>
  <si>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</si>
  <si>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</si>
  <si>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</si>
  <si>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</si>
  <si>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</si>
  <si>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</si>
  <si>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</si>
  <si>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</si>
  <si>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</si>
  <si>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</si>
  <si>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</si>
  <si>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</si>
  <si>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</si>
  <si>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</si>
  <si>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</si>
  <si>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</si>
  <si>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</si>
  <si>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</si>
  <si>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</si>
  <si>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</si>
  <si>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</si>
  <si>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</si>
  <si>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</si>
  <si>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</si>
  <si>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</si>
  <si>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</si>
  <si>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</si>
  <si>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</si>
  <si>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</si>
  <si>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</si>
  <si>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</si>
  <si>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</si>
  <si>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</si>
  <si>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</si>
  <si>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</si>
  <si>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</si>
  <si>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</si>
  <si>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</si>
  <si>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</si>
  <si>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</si>
  <si>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</si>
  <si>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</si>
  <si>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</si>
  <si>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</si>
  <si>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</si>
  <si>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</si>
  <si>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</si>
  <si>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</si>
  <si>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</si>
  <si>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</si>
  <si>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</si>
  <si>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</si>
  <si>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</si>
  <si>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</si>
  <si>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</si>
  <si>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</si>
  <si>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</si>
  <si>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</si>
  <si>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</si>
  <si>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</si>
  <si>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</si>
  <si>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</si>
  <si>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</si>
  <si>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</si>
  <si>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</si>
  <si>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</si>
  <si>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</si>
  <si>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</si>
  <si>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</si>
  <si>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</si>
  <si>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</si>
  <si>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</si>
  <si>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</si>
  <si>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</si>
  <si>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</si>
  <si>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</si>
  <si>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</si>
  <si>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</si>
  <si>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</si>
  <si>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</si>
  <si>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</si>
  <si>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</si>
  <si>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</si>
  <si>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</si>
  <si>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</si>
  <si>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</si>
  <si>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</si>
  <si>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</si>
  <si>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</si>
  <si>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</si>
  <si>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</si>
  <si>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</si>
  <si>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</si>
  <si>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</si>
  <si>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</si>
  <si>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</si>
  <si>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</si>
  <si>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</si>
  <si>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</si>
  <si>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</si>
  <si>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</si>
  <si>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</si>
  <si>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</si>
  <si>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</si>
  <si>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</si>
  <si>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</si>
  <si>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</si>
  <si>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</si>
  <si>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</si>
  <si>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</si>
  <si>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</si>
  <si>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</si>
  <si>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</si>
  <si>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</si>
  <si>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</si>
  <si>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</si>
  <si>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</si>
  <si>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</si>
  <si>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</si>
  <si>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</si>
  <si>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</si>
  <si>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</si>
  <si>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</si>
  <si>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</si>
  <si>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</si>
  <si>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</si>
  <si>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</si>
  <si>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</si>
  <si>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</si>
  <si>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</si>
  <si>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</si>
  <si>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</si>
  <si>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</si>
  <si>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</si>
  <si>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</si>
  <si>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</si>
  <si>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</si>
  <si>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</si>
  <si>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</si>
  <si>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</si>
  <si>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</si>
  <si>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</si>
  <si>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</si>
  <si>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</si>
  <si>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</si>
  <si>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</si>
  <si>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</si>
  <si>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</si>
  <si>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</si>
  <si>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</si>
  <si>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</si>
  <si>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</si>
  <si>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</si>
  <si>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</si>
  <si>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</si>
  <si>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</si>
  <si>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</si>
  <si>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</si>
  <si>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</si>
  <si>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</si>
  <si>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</si>
  <si>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</si>
  <si>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</si>
  <si>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</si>
  <si>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</si>
  <si>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</si>
  <si>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</si>
  <si>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</si>
  <si>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</si>
  <si>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</si>
  <si>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</si>
  <si>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</si>
  <si>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</si>
  <si>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</si>
  <si>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</si>
  <si>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</si>
  <si>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</si>
  <si>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</si>
  <si>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</si>
  <si>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</si>
  <si>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</si>
  <si>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</si>
  <si>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</si>
  <si>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</si>
  <si>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</si>
  <si>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</si>
  <si>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</si>
  <si>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</si>
  <si>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</si>
  <si>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</si>
  <si>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</si>
  <si>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</si>
  <si>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</si>
  <si>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</si>
  <si>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</si>
  <si>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</si>
  <si>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</si>
  <si>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</si>
  <si>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</si>
  <si>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</si>
  <si>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</si>
  <si>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</si>
  <si>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</si>
  <si>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</si>
  <si>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</si>
  <si>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</si>
  <si>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</si>
  <si>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</si>
  <si>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</si>
  <si>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</si>
  <si>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</si>
  <si>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</si>
  <si>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</si>
  <si>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</si>
  <si>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</si>
  <si>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</si>
  <si>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</si>
  <si>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</si>
  <si>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</si>
  <si>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</si>
  <si>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</si>
  <si>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</si>
  <si>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</si>
  <si>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</si>
  <si>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</si>
  <si>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</si>
  <si>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</si>
  <si>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</si>
  <si>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</si>
  <si>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</si>
  <si>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</si>
  <si>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</si>
  <si>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</si>
  <si>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</si>
  <si>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</si>
  <si>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</si>
  <si>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</si>
  <si>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</si>
  <si>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</si>
  <si>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</si>
  <si>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</si>
  <si>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</si>
  <si>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</si>
  <si>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</si>
  <si>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</si>
  <si>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</si>
  <si>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</si>
  <si>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</si>
  <si>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</si>
  <si>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</si>
  <si>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</si>
  <si>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</si>
  <si>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</si>
  <si>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</si>
  <si>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</si>
  <si>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</si>
  <si>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</si>
  <si>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</si>
  <si>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</si>
  <si>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</si>
  <si>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</si>
  <si>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</si>
  <si>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</si>
  <si>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</si>
  <si>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</si>
  <si>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</si>
  <si>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</si>
  <si>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</si>
  <si>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</si>
  <si>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</si>
  <si>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</si>
  <si>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</si>
  <si>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</si>
  <si>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</si>
  <si>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</si>
  <si>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</si>
  <si>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</si>
  <si>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</si>
  <si>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</si>
  <si>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</si>
  <si>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</si>
  <si>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</si>
  <si>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</si>
  <si>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</si>
  <si>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</si>
  <si>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</si>
  <si>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</si>
  <si>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</si>
  <si>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</si>
  <si>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</si>
  <si>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</si>
  <si>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</si>
  <si>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</si>
  <si>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</si>
  <si>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</si>
  <si>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</si>
  <si>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</si>
  <si>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</si>
  <si>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</si>
  <si>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</si>
  <si>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</si>
  <si>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</si>
  <si>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</si>
  <si>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</si>
  <si>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</si>
  <si>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</si>
  <si>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</si>
  <si>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</si>
  <si>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</si>
  <si>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</si>
  <si>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</si>
  <si>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</si>
  <si>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</si>
  <si>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</si>
  <si>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</si>
  <si>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</si>
  <si>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</si>
  <si>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</si>
  <si>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</si>
  <si>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</si>
  <si>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</si>
  <si>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</si>
  <si>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</si>
  <si>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</si>
  <si>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</si>
  <si>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</si>
  <si>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</si>
  <si>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</si>
  <si>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</si>
  <si>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</si>
  <si>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</si>
  <si>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</si>
  <si>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</si>
  <si>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</si>
  <si>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</si>
  <si>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</si>
  <si>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</si>
  <si>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</si>
  <si>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</si>
  <si>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</si>
  <si>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</si>
  <si>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</si>
  <si>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</si>
  <si>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</si>
  <si>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</si>
  <si>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</si>
  <si>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</si>
  <si>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</si>
  <si>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</si>
  <si>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</si>
  <si>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</si>
  <si>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</si>
  <si>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</si>
  <si>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</si>
  <si>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</si>
  <si>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</si>
  <si>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</si>
  <si>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</si>
  <si>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</si>
  <si>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</si>
  <si>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</si>
  <si>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</si>
  <si>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</si>
  <si>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</si>
  <si>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</si>
  <si>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</si>
  <si>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</si>
  <si>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</si>
  <si>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</si>
  <si>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</si>
  <si>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</si>
  <si>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</si>
  <si>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</si>
  <si>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</si>
  <si>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</si>
  <si>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</si>
  <si>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</si>
  <si>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</si>
  <si>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</si>
  <si>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</si>
  <si>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</si>
  <si>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</si>
  <si>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</si>
  <si>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</si>
  <si>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</si>
  <si>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</si>
  <si>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</si>
  <si>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</si>
  <si>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</si>
  <si>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</si>
  <si>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</si>
  <si>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</si>
  <si>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</si>
  <si>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</si>
  <si>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</si>
  <si>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</si>
  <si>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</si>
  <si>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</si>
  <si>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</si>
  <si>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</si>
  <si>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</si>
  <si>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</si>
  <si>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</si>
  <si>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</si>
  <si>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</si>
  <si>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</si>
  <si>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</si>
  <si>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</si>
  <si>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</si>
  <si>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</si>
  <si>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</si>
  <si>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</si>
  <si>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</si>
  <si>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</si>
  <si>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</si>
  <si>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</si>
  <si>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</si>
  <si>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</si>
  <si>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</si>
  <si>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</si>
  <si>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</si>
  <si>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</si>
  <si>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</si>
  <si>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</si>
  <si>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</si>
  <si>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</si>
  <si>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</si>
  <si>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</si>
  <si>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</si>
  <si>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</si>
  <si>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</si>
  <si>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</si>
  <si>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</si>
  <si>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</si>
  <si>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</si>
  <si>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</si>
  <si>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</si>
  <si>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</si>
  <si>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</si>
  <si>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</si>
  <si>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</si>
  <si>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</si>
  <si>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</si>
  <si>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</si>
  <si>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</si>
  <si>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</si>
  <si>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</si>
  <si>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</si>
  <si>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</si>
  <si>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</si>
  <si>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</si>
  <si>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</si>
  <si>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</si>
  <si>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</si>
  <si>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</si>
  <si>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</si>
  <si>
    <t>2021-5-20000003.0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</si>
</sst>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186"/>
      <c r="I20" s="149" t="s">
        <v>36</v>
      </c>
      <c r="J20" s="150" t="s">
        <v>89</v>
      </c>
      <c r="K20" s="151">
        <v>2743596289</v>
      </c>
      <c r="L20" s="152"/>
      <c r="M20" s="152">
        <v>44561</v>
      </c>
      <c r="N20" s="135">
        <f>+(M20-L20)/30</f>
        <v>1485.3666666666666</v>
      </c>
      <c r="O20" s="138"/>
      <c r="U20" s="134"/>
      <c r="V20" s="105">
        <f ca="1">NOW()</f>
        <v>44195.02239351852</v>
      </c>
      <c r="W20" s="105">
        <f ca="1">NOW()</f>
        <v>44195.02239351852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Y CULTURAL JESÚS AMIGO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v>4600052494</v>
      </c>
      <c r="E48" s="145">
        <v>41673</v>
      </c>
      <c r="F48" s="145">
        <v>41973</v>
      </c>
      <c r="G48" s="160">
        <f>IF(AND(E48&lt;&gt;"",F48&lt;&gt;""),((F48-E48)/30),"")</f>
        <v>10</v>
      </c>
      <c r="H48" s="114" t="s">
        <v>2677</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2676</v>
      </c>
      <c r="C49" s="124" t="s">
        <v>31</v>
      </c>
      <c r="D49" s="110">
        <v>4600060319</v>
      </c>
      <c r="E49" s="145">
        <v>42156</v>
      </c>
      <c r="F49" s="145">
        <v>42350</v>
      </c>
      <c r="G49" s="160">
        <f t="shared" ref="G49:G50" si="2">IF(AND(E49&lt;&gt;"",F49&lt;&gt;""),((F49-E49)/30),"")</f>
        <v>6.4666666666666668</v>
      </c>
      <c r="H49" s="114" t="s">
        <v>2678</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2676</v>
      </c>
      <c r="C50" s="124" t="s">
        <v>31</v>
      </c>
      <c r="D50" s="110">
        <v>4600058133</v>
      </c>
      <c r="E50" s="145">
        <v>42023</v>
      </c>
      <c r="F50" s="145">
        <v>42124</v>
      </c>
      <c r="G50" s="160">
        <f t="shared" si="2"/>
        <v>3.3666666666666667</v>
      </c>
      <c r="H50" s="119" t="s">
        <v>2678</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2676</v>
      </c>
      <c r="C51" s="124" t="s">
        <v>31</v>
      </c>
      <c r="D51" s="110">
        <v>4600059137</v>
      </c>
      <c r="E51" s="145">
        <v>42072</v>
      </c>
      <c r="F51" s="145">
        <v>42337</v>
      </c>
      <c r="G51" s="160">
        <f t="shared" ref="G51:G107" si="3">IF(AND(E51&lt;&gt;"",F51&lt;&gt;""),((F51-E51)/30),"")</f>
        <v>8.8333333333333339</v>
      </c>
      <c r="H51" s="114" t="s">
        <v>2679</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2676</v>
      </c>
      <c r="C52" s="124" t="s">
        <v>31</v>
      </c>
      <c r="D52" s="110">
        <v>4600068527</v>
      </c>
      <c r="E52" s="145">
        <v>42745</v>
      </c>
      <c r="F52" s="145">
        <v>43039</v>
      </c>
      <c r="G52" s="160">
        <f t="shared" si="3"/>
        <v>9.8000000000000007</v>
      </c>
      <c r="H52" s="119" t="s">
        <v>2678</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2676</v>
      </c>
      <c r="C53" s="124" t="s">
        <v>31</v>
      </c>
      <c r="D53" s="121" t="s">
        <v>2684</v>
      </c>
      <c r="E53" s="145">
        <v>43847</v>
      </c>
      <c r="F53" s="145">
        <v>44085</v>
      </c>
      <c r="G53" s="160">
        <f t="shared" si="3"/>
        <v>7.9333333333333336</v>
      </c>
      <c r="H53" s="119" t="s">
        <v>2685</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2676</v>
      </c>
      <c r="C54" s="124" t="s">
        <v>31</v>
      </c>
      <c r="D54" s="110" t="s">
        <v>2686</v>
      </c>
      <c r="E54" s="145">
        <v>43479</v>
      </c>
      <c r="F54" s="145">
        <v>43778</v>
      </c>
      <c r="G54" s="160">
        <f t="shared" si="3"/>
        <v>9.9666666666666668</v>
      </c>
      <c r="H54" s="119" t="s">
        <v>2685</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2676</v>
      </c>
      <c r="C55" s="124" t="s">
        <v>31</v>
      </c>
      <c r="D55" s="110" t="s">
        <v>2687</v>
      </c>
      <c r="E55" s="145">
        <v>43115</v>
      </c>
      <c r="F55" s="145">
        <v>43457</v>
      </c>
      <c r="G55" s="160">
        <f t="shared" si="3"/>
        <v>11.4</v>
      </c>
      <c r="H55" s="119" t="s">
        <v>2685</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2676</v>
      </c>
      <c r="C56" s="124" t="s">
        <v>31</v>
      </c>
      <c r="D56" s="110" t="s">
        <v>2688</v>
      </c>
      <c r="E56" s="145">
        <v>43040</v>
      </c>
      <c r="F56" s="145">
        <v>43093</v>
      </c>
      <c r="G56" s="160">
        <f t="shared" si="3"/>
        <v>1.7666666666666666</v>
      </c>
      <c r="H56" s="119" t="s">
        <v>2685</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2676</v>
      </c>
      <c r="C57" s="124" t="s">
        <v>31</v>
      </c>
      <c r="D57" s="63" t="s">
        <v>2689</v>
      </c>
      <c r="E57" s="145">
        <v>42391</v>
      </c>
      <c r="F57" s="145">
        <v>42613</v>
      </c>
      <c r="G57" s="160">
        <f t="shared" si="3"/>
        <v>7.4</v>
      </c>
      <c r="H57" s="119" t="s">
        <v>2685</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0.04</v>
      </c>
      <c r="G179" s="165">
        <f>IF(F179&gt;0,SUM(E179+F179),"")</f>
        <v>0.06</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164615777.34</v>
      </c>
      <c r="F185" s="92"/>
      <c r="G185" s="93"/>
      <c r="H185" s="88"/>
      <c r="I185" s="90" t="s">
        <v>2627</v>
      </c>
      <c r="J185" s="166">
        <f>+SUM(M179:M183)</f>
        <v>0.04</v>
      </c>
      <c r="K185" s="202" t="s">
        <v>2628</v>
      </c>
      <c r="L185" s="202"/>
      <c r="M185" s="94">
        <f>+J185*(SUM(K20:K35))</f>
        <v>109743851.56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2680</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2691</v>
      </c>
      <c r="L211" s="21"/>
      <c r="M211" s="21"/>
      <c r="N211" s="21"/>
      <c r="O211" s="8"/>
    </row>
    <row r="212" spans="1:15" x14ac:dyDescent="0.25">
      <c r="A212" s="9"/>
      <c r="B212" s="27" t="s">
        <v>2619</v>
      </c>
      <c r="C212" s="147" t="s">
        <v>2683</v>
      </c>
      <c r="D212" s="21"/>
      <c r="G212" s="27" t="s">
        <v>2621</v>
      </c>
      <c r="H212" s="148" t="s">
        <v>2682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2020-12-30T05:26:00Z</cp:lastPrinted>
  <dcterms:created xsi:type="dcterms:W3CDTF">2020-10-14T21:57:42Z</dcterms:created>
  <dcterms:modified xsi:type="dcterms:W3CDTF">2020-12-30T05:32:46Z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