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<sst xmlns="http://schemas.openxmlformats.org/spreadsheetml/2006/main" count="3418" uniqueCount="2732">
  <si>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</si>
  <si>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</si>
  <si>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</si>
  <si>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</si>
  <si>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</si>
  <si>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</si>
  <si>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</si>
  <si>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</si>
  <si>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</si>
  <si>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</si>
  <si>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</si>
  <si>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</si>
  <si>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</si>
  <si>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</si>
  <si>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</si>
  <si>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</si>
  <si>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</si>
  <si>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</si>
  <si>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</si>
  <si>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</si>
  <si>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</si>
  <si>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</si>
  <si>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</si>
  <si>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</si>
  <si>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</si>
  <si>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</si>
  <si>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</si>
  <si>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</si>
  <si>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</si>
  <si>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</si>
  <si>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</si>
  <si>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</si>
  <si>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</si>
  <si>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</si>
  <si>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</si>
  <si>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</si>
  <si>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</si>
  <si>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</si>
  <si>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</si>
  <si>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</si>
  <si>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</si>
  <si>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</si>
  <si>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</si>
  <si>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</si>
  <si>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</si>
  <si>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</si>
  <si>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</si>
  <si>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</si>
  <si>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</si>
  <si>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</si>
  <si>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</si>
  <si>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</si>
  <si>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</si>
  <si>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</si>
  <si>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</si>
  <si>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</si>
  <si>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</si>
  <si>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</si>
  <si>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</si>
  <si>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</si>
  <si>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</si>
  <si>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</si>
  <si>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</si>
  <si>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</si>
  <si>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</si>
  <si>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</si>
  <si>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</si>
  <si>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</si>
  <si>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</si>
  <si>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</si>
  <si>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</si>
  <si>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</si>
  <si>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</si>
  <si>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</si>
  <si>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</si>
  <si>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</si>
  <si>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</si>
  <si>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</si>
  <si>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</si>
  <si>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</si>
  <si>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</si>
  <si>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</si>
  <si>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</si>
  <si>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</si>
  <si>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</si>
  <si>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</si>
  <si>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</si>
  <si>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</si>
  <si>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</si>
  <si>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</si>
  <si>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</si>
  <si>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</si>
  <si>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</si>
  <si>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</si>
  <si>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</si>
  <si>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</si>
  <si>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</si>
  <si>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</si>
  <si>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</si>
  <si>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</si>
  <si>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</si>
  <si>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</si>
  <si>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</si>
  <si>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</si>
  <si>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</si>
  <si>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</si>
  <si>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</si>
  <si>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</si>
  <si>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</si>
  <si>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</si>
  <si>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</si>
  <si>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</si>
  <si>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</si>
  <si>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</si>
  <si>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</si>
  <si>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</si>
  <si>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</si>
  <si>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</si>
  <si>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</si>
  <si>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</si>
  <si>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</si>
  <si>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</si>
  <si>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</si>
  <si>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</si>
  <si>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</si>
  <si>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</si>
  <si>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</si>
  <si>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</si>
  <si>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</si>
  <si>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</si>
  <si>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</si>
  <si>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</si>
  <si>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</si>
  <si>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</si>
  <si>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</si>
  <si>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</si>
  <si>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</si>
  <si>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</si>
  <si>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</si>
  <si>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</si>
  <si>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</si>
  <si>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</si>
  <si>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</si>
  <si>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</si>
  <si>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</si>
  <si>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</si>
  <si>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</si>
  <si>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</si>
  <si>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</si>
  <si>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</si>
  <si>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</si>
  <si>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</si>
  <si>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</si>
  <si>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</si>
  <si>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</si>
  <si>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</si>
  <si>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</si>
  <si>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</si>
  <si>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</si>
  <si>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</si>
  <si>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</si>
  <si>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</si>
  <si>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</si>
  <si>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</si>
  <si>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</si>
  <si>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</si>
  <si>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</si>
  <si>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</si>
  <si>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</si>
  <si>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</si>
  <si>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</si>
  <si>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</si>
  <si>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</si>
  <si>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</si>
  <si>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</si>
  <si>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</si>
  <si>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</si>
  <si>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</si>
  <si>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</si>
  <si>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</si>
  <si>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</si>
  <si>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</si>
  <si>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</si>
  <si>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</si>
  <si>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</si>
  <si>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</si>
  <si>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</si>
  <si>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</si>
  <si>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</si>
  <si>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</si>
  <si>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</si>
  <si>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</si>
  <si>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</si>
  <si>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</si>
  <si>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</si>
  <si>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</si>
  <si>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</si>
  <si>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</si>
  <si>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</si>
  <si>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</si>
  <si>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</si>
  <si>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</si>
  <si>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</si>
  <si>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</si>
  <si>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</si>
  <si>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</si>
  <si>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</si>
  <si>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</si>
  <si>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</si>
  <si>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</si>
  <si>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</si>
  <si>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</si>
  <si>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</si>
  <si>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</si>
  <si>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</si>
  <si>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</si>
  <si>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</si>
  <si>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</si>
  <si>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</si>
  <si>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</si>
  <si>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</si>
  <si>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</si>
  <si>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</si>
  <si>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</si>
  <si>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</si>
  <si>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</si>
  <si>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</si>
  <si>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</si>
  <si>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</si>
  <si>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</si>
  <si>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</si>
  <si>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</si>
  <si>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</si>
  <si>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</si>
  <si>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</si>
  <si>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</si>
  <si>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</si>
  <si>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</si>
  <si>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</si>
  <si>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</si>
  <si>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</si>
  <si>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</si>
  <si>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</si>
  <si>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</si>
  <si>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</si>
  <si>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</si>
  <si>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</si>
  <si>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</si>
  <si>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</si>
  <si>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</si>
  <si>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</si>
  <si>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</si>
  <si>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</si>
  <si>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</si>
  <si>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</si>
  <si>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</si>
  <si>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</si>
  <si>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</si>
  <si>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</si>
  <si>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</si>
  <si>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</si>
  <si>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</si>
  <si>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</si>
  <si>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</si>
  <si>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</si>
  <si>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</si>
  <si>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</si>
  <si>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</si>
  <si>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</si>
  <si>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</si>
  <si>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</si>
  <si>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</si>
  <si>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</si>
  <si>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</si>
  <si>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</si>
  <si>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</si>
  <si>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</si>
  <si>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</si>
  <si>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</si>
  <si>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</si>
  <si>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</si>
  <si>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</si>
  <si>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</si>
  <si>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</si>
  <si>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</si>
  <si>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</si>
  <si>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</si>
  <si>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</si>
  <si>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</si>
  <si>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</si>
  <si>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</si>
  <si>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</si>
  <si>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</si>
  <si>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</si>
  <si>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</si>
  <si>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</si>
  <si>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</si>
  <si>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</si>
  <si>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</si>
  <si>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</si>
  <si>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</si>
  <si>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</si>
  <si>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</si>
  <si>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</si>
  <si>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</si>
  <si>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</si>
  <si>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</si>
  <si>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</si>
  <si>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</si>
  <si>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</si>
  <si>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</si>
  <si>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</si>
  <si>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</si>
  <si>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</si>
  <si>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</si>
  <si>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</si>
  <si>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</si>
  <si>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</si>
  <si>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</si>
  <si>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</si>
  <si>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</si>
  <si>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</si>
  <si>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</si>
  <si>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</si>
  <si>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</si>
  <si>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</si>
  <si>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</si>
  <si>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</si>
  <si>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</si>
  <si>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</si>
  <si>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</si>
  <si>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</si>
  <si>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</si>
  <si>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</si>
  <si>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</si>
  <si>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</si>
  <si>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</si>
  <si>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</si>
  <si>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</si>
  <si>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</si>
  <si>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</si>
  <si>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</si>
  <si>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</si>
  <si>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</si>
  <si>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</si>
  <si>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</si>
  <si>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</si>
  <si>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</si>
  <si>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</si>
  <si>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</si>
  <si>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</si>
  <si>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</si>
  <si>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</si>
  <si>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</si>
  <si>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</si>
  <si>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</si>
  <si>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</si>
  <si>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</si>
  <si>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</si>
  <si>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</si>
  <si>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</si>
  <si>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</si>
  <si>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</si>
  <si>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</si>
  <si>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</si>
  <si>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</si>
  <si>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</si>
  <si>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</si>
  <si>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</si>
  <si>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</si>
  <si>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</si>
  <si>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</si>
  <si>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</si>
  <si>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</si>
  <si>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</si>
  <si>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</si>
  <si>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</si>
  <si>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</si>
  <si>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</si>
  <si>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</si>
  <si>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</si>
  <si>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</si>
  <si>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</si>
  <si>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</si>
  <si>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</si>
  <si>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</si>
  <si>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</si>
  <si>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</si>
  <si>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</si>
  <si>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</si>
  <si>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</si>
  <si>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</si>
  <si>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</si>
  <si>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</si>
  <si>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</si>
  <si>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</si>
  <si>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</si>
  <si>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</si>
  <si>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</si>
  <si>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</si>
  <si>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</si>
  <si>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</si>
  <si>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</si>
  <si>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</si>
  <si>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</si>
  <si>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</si>
  <si>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</si>
  <si>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</si>
  <si>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</si>
  <si>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</si>
  <si>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</si>
  <si>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</si>
  <si>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</si>
  <si>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</si>
  <si>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</si>
  <si>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</si>
  <si>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</si>
  <si>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</si>
  <si>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</si>
  <si>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</si>
  <si>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</si>
  <si>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</si>
  <si>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</si>
  <si>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</si>
  <si>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</si>
  <si>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</si>
  <si>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</si>
  <si>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</si>
  <si>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</si>
  <si>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</si>
  <si>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</si>
  <si>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</si>
  <si>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</si>
  <si>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</si>
  <si>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</si>
  <si>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</si>
  <si>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</si>
  <si>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</si>
  <si>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</si>
  <si>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</si>
  <si>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</si>
  <si>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</si>
  <si>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</si>
  <si>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</si>
  <si>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</si>
  <si>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</si>
  <si>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</si>
  <si>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</si>
  <si>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</si>
  <si>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</si>
  <si>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</si>
  <si>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</si>
  <si>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</si>
  <si>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</si>
  <si>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</si>
  <si>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</si>
  <si>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</si>
  <si>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</si>
  <si>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</si>
  <si>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</si>
  <si>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</si>
  <si>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</si>
  <si>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</si>
  <si>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</si>
  <si>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</si>
  <si>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</si>
  <si>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</si>
  <si>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</si>
  <si>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</si>
  <si>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</si>
  <si>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</si>
  <si>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</si>
  <si>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</si>
  <si>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</si>
  <si>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</si>
  <si>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</si>
  <si>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</si>
  <si>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</si>
  <si>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</si>
  <si>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</si>
  <si>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</si>
  <si>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</si>
  <si>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</si>
  <si>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</si>
  <si>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</si>
  <si>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</si>
  <si>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</si>
  <si>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</si>
  <si>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</si>
  <si>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</si>
  <si>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</si>
  <si>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</si>
  <si>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</si>
  <si>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</si>
  <si>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</si>
  <si>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</si>
  <si>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</si>
  <si>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</si>
  <si>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</si>
  <si>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</si>
  <si>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</si>
  <si>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</si>
  <si>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</si>
  <si>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</si>
  <si>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</si>
  <si>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</si>
  <si>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</si>
  <si>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</si>
  <si>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</si>
  <si>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</si>
  <si>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</si>
  <si>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</si>
  <si>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</si>
  <si>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</si>
  <si>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</si>
  <si>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</si>
  <si>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</si>
  <si>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</si>
  <si>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</si>
  <si>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</si>
  <si>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</si>
  <si>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</si>
  <si>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</si>
  <si>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</si>
  <si>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</si>
  <si>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</si>
  <si>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</si>
  <si>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</si>
  <si>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</si>
  <si>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</si>
  <si>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</si>
  <si>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</si>
  <si>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</si>
  <si>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</si>
  <si>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</si>
  <si>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</si>
  <si>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</si>
  <si>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</si>
  <si>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</si>
  <si>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</si>
  <si>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</si>
  <si>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</si>
  <si>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</si>
  <si>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</si>
  <si>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</si>
  <si>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</si>
  <si>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</si>
  <si>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</si>
  <si>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</si>
  <si>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</si>
  <si>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</si>
  <si>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</si>
  <si>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</si>
  <si>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</si>
  <si>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</si>
  <si>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</si>
  <si>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</si>
  <si>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</si>
  <si>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</si>
  <si>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</si>
  <si>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</si>
  <si>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</si>
  <si>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</si>
  <si>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</si>
  <si>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</si>
  <si>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</si>
  <si>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</si>
  <si>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</si>
  <si>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</si>
  <si>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</si>
  <si>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</si>
  <si>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</si>
  <si>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</si>
  <si>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</si>
  <si>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</si>
  <si>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</si>
  <si>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</si>
  <si>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</si>
  <si>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</si>
  <si>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</si>
  <si>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</si>
  <si>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</si>
  <si>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</si>
  <si>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</si>
  <si>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</si>
  <si>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</si>
  <si>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</si>
  <si>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</si>
  <si>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</si>
  <si>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</si>
  <si>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</si>
  <si>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</si>
  <si>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</si>
  <si>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</si>
  <si>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</si>
  <si>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</si>
  <si>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</si>
  <si>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</si>
  <si>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</si>
  <si>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</si>
  <si>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</si>
  <si>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</si>
  <si>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</si>
  <si>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</si>
  <si>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</si>
  <si>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</si>
  <si>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</si>
  <si>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</si>
  <si>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</si>
  <si>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</si>
  <si>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</si>
  <si>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</si>
  <si>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</si>
  <si>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</si>
  <si>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</si>
  <si>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</si>
  <si>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</si>
  <si>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</si>
  <si>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</si>
  <si>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</si>
  <si>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</si>
  <si>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</si>
  <si>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</si>
  <si>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</si>
  <si>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</si>
  <si>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</si>
  <si>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</si>
  <si>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</si>
  <si>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</si>
  <si>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</si>
  <si>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</si>
  <si>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</si>
  <si>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</si>
  <si>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</si>
  <si>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</si>
  <si>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</si>
  <si>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</si>
  <si>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</si>
  <si>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</si>
  <si>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</si>
  <si>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</si>
  <si>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</si>
  <si>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</si>
  <si>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</si>
  <si>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</si>
  <si>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</si>
  <si>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</si>
  <si>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</si>
  <si>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</si>
  <si>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</si>
  <si>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</si>
  <si>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</si>
  <si>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</si>
  <si>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</si>
  <si>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</si>
  <si>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</si>
  <si>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</si>
  <si>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</si>
  <si>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</si>
  <si>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</si>
  <si>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</si>
  <si>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</si>
  <si>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</si>
  <si>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</si>
  <si>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</si>
  <si>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</si>
  <si>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</si>
  <si>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</si>
  <si>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</si>
  <si>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</si>
  <si>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</si>
  <si>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</si>
  <si>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</si>
  <si>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</si>
  <si>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</si>
  <si>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</si>
  <si>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</si>
  <si>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</si>
  <si>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</si>
  <si>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</si>
  <si>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</si>
  <si>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</si>
  <si>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</si>
  <si>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</si>
  <si>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</si>
  <si>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</si>
  <si>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</si>
  <si>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</si>
  <si>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</si>
  <si>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</si>
  <si>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</si>
  <si>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</si>
  <si>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</si>
  <si>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</si>
  <si>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</si>
  <si>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</si>
  <si>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</si>
  <si>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</si>
  <si>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</si>
  <si>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</si>
  <si>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</si>
  <si>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</si>
  <si>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</si>
  <si>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</si>
  <si>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</si>
  <si>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</si>
  <si>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</si>
  <si>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</si>
  <si>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</si>
  <si>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</si>
  <si>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</si>
  <si>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</si>
  <si>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</si>
  <si>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</si>
  <si>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</si>
  <si>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</si>
  <si>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</si>
  <si>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</si>
  <si>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</si>
  <si>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</si>
  <si>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</si>
  <si>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</si>
  <si>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</si>
  <si>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</si>
  <si>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</si>
  <si>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</si>
  <si>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</si>
  <si>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</si>
  <si>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</si>
  <si>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</si>
  <si>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</si>
  <si>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</si>
  <si>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</si>
  <si>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</si>
  <si>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</si>
  <si>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</si>
  <si>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</si>
  <si>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</si>
  <si>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</si>
  <si>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</si>
  <si>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</si>
  <si>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</si>
  <si>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</si>
  <si>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</si>
  <si>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</si>
  <si>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</si>
  <si>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</si>
  <si>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</si>
  <si>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</si>
  <si>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</si>
  <si>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</si>
  <si>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</si>
  <si>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</si>
  <si>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</si>
  <si>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</si>
  <si>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</si>
  <si>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</si>
  <si>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</si>
  <si>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</si>
  <si>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</si>
  <si>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</si>
  <si>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</si>
  <si>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</si>
  <si>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</si>
  <si>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</si>
  <si>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</si>
  <si>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</si>
  <si>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</si>
  <si>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</si>
  <si>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</si>
  <si>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</si>
  <si>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</si>
  <si>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</si>
  <si>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</si>
  <si>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</si>
  <si>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</si>
  <si>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</si>
  <si>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</si>
  <si>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</si>
  <si>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</si>
  <si>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</si>
  <si>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</si>
  <si>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</si>
  <si>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</si>
  <si>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</si>
  <si>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</si>
  <si>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</si>
  <si>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</si>
  <si>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</si>
  <si>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</si>
  <si>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</si>
  <si>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</si>
  <si>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</si>
  <si>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</si>
  <si>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</si>
  <si>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</si>
  <si>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</si>
  <si>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</si>
  <si>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</si>
  <si>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</si>
  <si>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</si>
  <si>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</si>
  <si>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</si>
  <si>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</si>
  <si>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</si>
  <si>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</si>
  <si>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</si>
  <si>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</si>
  <si>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</si>
  <si>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</si>
  <si>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</si>
  <si>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</si>
  <si>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</si>
  <si>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</si>
  <si>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</si>
  <si>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</si>
  <si>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</si>
  <si>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</si>
  <si>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</si>
  <si>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</si>
  <si>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</si>
  <si>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</si>
  <si>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</si>
  <si>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</si>
  <si>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</si>
  <si>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</si>
  <si>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</si>
  <si>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</si>
  <si>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</si>
  <si>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</si>
  <si>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</si>
  <si>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</si>
  <si>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</si>
  <si>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</si>
  <si>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</si>
  <si>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</si>
  <si>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</si>
  <si>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</si>
  <si>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</si>
  <si>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</si>
  <si>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</si>
  <si>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</si>
  <si>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</si>
  <si>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</si>
  <si>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</si>
  <si>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</si>
  <si>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</si>
  <si>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</si>
  <si>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</si>
  <si>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</si>
  <si>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</si>
  <si>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</si>
  <si>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</si>
  <si>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</si>
  <si>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</si>
  <si>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</si>
  <si>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</si>
  <si>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</si>
  <si>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</si>
  <si>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</si>
  <si>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</si>
  <si>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</si>
  <si>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</si>
  <si>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</si>
  <si>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</si>
  <si>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</si>
  <si>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</si>
  <si>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</si>
  <si>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</si>
  <si>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</si>
  <si>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</si>
  <si>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</si>
  <si>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</si>
  <si>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</si>
  <si>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</si>
  <si>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</si>
  <si>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</si>
  <si>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</si>
  <si>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</si>
  <si>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</si>
  <si>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</si>
  <si>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</si>
  <si>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</si>
  <si>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</si>
  <si>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</si>
  <si>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</si>
  <si>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</si>
  <si>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</si>
  <si>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</si>
  <si>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</si>
  <si>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</si>
  <si>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</si>
  <si>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</si>
  <si>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</si>
  <si>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</si>
  <si>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</si>
  <si>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</si>
  <si>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</si>
  <si>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</si>
  <si>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</si>
  <si>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</si>
  <si>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</si>
  <si>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</si>
  <si>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</si>
  <si>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</si>
  <si>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</si>
  <si>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</si>
  <si>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</si>
  <si>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</si>
  <si>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</si>
  <si>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</si>
  <si>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</si>
  <si>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</si>
  <si>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</si>
  <si>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</si>
  <si>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</si>
  <si>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</si>
  <si>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</si>
  <si>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</si>
  <si>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</si>
  <si>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</si>
  <si>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</si>
  <si>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</si>
  <si>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</si>
  <si>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</si>
  <si>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</si>
  <si>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</si>
  <si>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</si>
  <si>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</si>
  <si>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</si>
  <si>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</si>
  <si>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</si>
  <si>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</si>
  <si>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</si>
  <si>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</si>
  <si>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</si>
  <si>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</si>
  <si>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</si>
  <si>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</si>
  <si>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</si>
  <si>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</si>
  <si>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</si>
  <si>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</si>
  <si>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</si>
  <si>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</si>
  <si>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</si>
  <si>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</si>
  <si>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</si>
  <si>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</si>
  <si>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</si>
  <si>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</si>
  <si>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</si>
  <si>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</si>
  <si>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</si>
  <si>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</si>
  <si>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</si>
  <si>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</si>
  <si>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</si>
  <si>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</si>
  <si>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</si>
  <si>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</si>
  <si>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</si>
  <si>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</si>
  <si>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</si>
  <si>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</si>
  <si>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</si>
  <si>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</si>
  <si>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</si>
  <si>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</si>
  <si>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</si>
  <si>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</si>
  <si>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</si>
  <si>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</si>
  <si>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</si>
  <si>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</si>
  <si>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</si>
  <si>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</si>
  <si>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</si>
  <si>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</si>
  <si>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</si>
  <si>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</si>
  <si>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</si>
  <si>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</si>
  <si>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</si>
  <si>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</si>
  <si>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</si>
  <si>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</si>
  <si>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</si>
  <si>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</si>
  <si>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</si>
  <si>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</si>
  <si>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</si>
  <si>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</si>
  <si>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</si>
  <si>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</si>
  <si>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</si>
  <si>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</si>
  <si>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</si>
  <si>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</si>
  <si>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</si>
  <si>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</si>
  <si>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</si>
  <si>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</si>
  <si>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</si>
  <si>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</si>
  <si>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</si>
  <si>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</si>
  <si>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</si>
  <si>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</si>
  <si>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</si>
  <si>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</si>
  <si>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</si>
  <si>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</si>
  <si>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</si>
  <si>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</si>
  <si>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</si>
  <si>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</si>
  <si>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</si>
  <si>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</si>
  <si>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</si>
  <si>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</si>
  <si>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</si>
  <si>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</si>
  <si>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</si>
  <si>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</si>
  <si>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</si>
  <si>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</si>
  <si>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</si>
  <si>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</si>
  <si>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</si>
  <si>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</si>
  <si>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</si>
  <si>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</si>
  <si>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</si>
  <si>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</si>
  <si>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</si>
  <si>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</si>
  <si>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</si>
  <si>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</si>
  <si>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</si>
  <si>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</si>
  <si>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</si>
  <si>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</si>
  <si>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</si>
  <si>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</si>
  <si>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</si>
  <si>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</si>
  <si>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</si>
  <si>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</si>
  <si>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</si>
  <si>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</si>
  <si>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</si>
  <si>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</si>
  <si>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</si>
  <si>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</si>
  <si>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</si>
  <si>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</si>
  <si>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</si>
  <si>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</si>
  <si>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</si>
  <si>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</si>
  <si>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</si>
  <si>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</si>
  <si>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</si>
  <si>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</si>
  <si>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</si>
  <si>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</si>
  <si>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</si>
  <si>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</si>
  <si>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</si>
  <si>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</si>
  <si>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</si>
  <si>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</si>
  <si>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</si>
  <si>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</si>
  <si>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</si>
  <si>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</si>
  <si>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</si>
  <si>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</si>
  <si>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</si>
  <si>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</si>
  <si>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</si>
  <si>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</si>
  <si>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</si>
  <si>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</si>
  <si>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</si>
  <si>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</si>
  <si>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</si>
  <si>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</si>
  <si>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</si>
  <si>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</si>
  <si>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</si>
  <si>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</si>
  <si>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</si>
  <si>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</si>
  <si>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</si>
  <si>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</si>
  <si>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</si>
  <si>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</si>
  <si>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</si>
  <si>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</si>
  <si>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</si>
  <si>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</si>
  <si>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</si>
  <si>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</si>
  <si>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</si>
  <si>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</si>
  <si>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</si>
  <si>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</si>
  <si>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</si>
  <si>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</si>
  <si>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</si>
  <si>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</si>
  <si>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</si>
  <si>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</si>
  <si>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</si>
  <si>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</si>
  <si>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</si>
  <si>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</si>
  <si>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</si>
  <si>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</si>
  <si>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</si>
  <si>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</si>
  <si>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</si>
  <si>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</si>
  <si>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</si>
  <si>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</si>
  <si>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</si>
  <si>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</si>
  <si>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</si>
  <si>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</si>
  <si>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</si>
  <si>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</si>
  <si>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</si>
  <si>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</si>
  <si>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</si>
  <si>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</si>
  <si>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</si>
  <si>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</si>
  <si>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</si>
  <si>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</si>
  <si>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</si>
  <si>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</si>
  <si>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</si>
  <si>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</si>
  <si>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</si>
  <si>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</si>
  <si>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</si>
  <si>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</si>
  <si>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</si>
  <si>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</si>
  <si>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</si>
  <si>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</si>
  <si>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</si>
  <si>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</si>
  <si>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</si>
  <si>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</si>
  <si>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</si>
  <si>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</si>
  <si>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</si>
  <si>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</si>
  <si>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</si>
  <si>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</si>
  <si>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</si>
  <si>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</si>
  <si>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</si>
  <si>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</si>
  <si>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</si>
  <si>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</si>
  <si>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</si>
  <si>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</si>
  <si>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</si>
  <si>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</si>
  <si>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</si>
  <si>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</si>
  <si>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</si>
  <si>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</si>
  <si>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</si>
  <si>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</si>
  <si>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</si>
  <si>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</si>
  <si>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</si>
  <si>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</si>
  <si>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</si>
  <si>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</si>
  <si>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</si>
  <si>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</si>
  <si>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</si>
  <si>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</si>
  <si>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</si>
  <si>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</si>
  <si>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</si>
  <si>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</si>
  <si>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</si>
  <si>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</si>
  <si>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</si>
  <si>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</si>
  <si>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</si>
  <si>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</si>
  <si>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</si>
  <si>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</si>
  <si>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</si>
  <si>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</si>
  <si>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</si>
  <si>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</si>
  <si>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</si>
  <si>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</si>
  <si>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</si>
  <si>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</si>
  <si>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</si>
  <si>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</si>
  <si>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</si>
  <si>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</si>
  <si>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</si>
  <si>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</si>
  <si>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</si>
  <si>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</si>
  <si>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</si>
  <si>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</si>
  <si>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</si>
  <si>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</si>
  <si>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</si>
  <si>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</si>
  <si>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</si>
  <si>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</si>
  <si>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</si>
  <si>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</si>
  <si>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</si>
  <si>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</si>
  <si>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</si>
  <si>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</si>
  <si>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</si>
  <si>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</si>
  <si>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</si>
  <si>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</si>
  <si>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</si>
  <si>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</si>
  <si>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</si>
  <si>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</si>
  <si>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</si>
  <si>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</si>
  <si>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</si>
  <si>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</si>
  <si>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</si>
  <si>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</si>
  <si>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</si>
  <si>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</si>
  <si>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</si>
  <si>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</si>
  <si>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</si>
  <si>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</si>
  <si>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</si>
  <si>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</si>
  <si>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</si>
  <si>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</si>
  <si>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</si>
  <si>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</si>
  <si>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</si>
  <si>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</si>
  <si>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</si>
  <si>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</si>
  <si>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</si>
  <si>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</si>
  <si>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</si>
  <si>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</si>
  <si>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</si>
  <si>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</si>
  <si>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</si>
  <si>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</si>
  <si>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</si>
  <si>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</si>
  <si>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</si>
  <si>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</si>
  <si>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</si>
  <si>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</si>
  <si>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</si>
  <si>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</si>
  <si>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</si>
  <si>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</si>
  <si>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</si>
  <si>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</si>
  <si>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</si>
  <si>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</si>
  <si>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</si>
  <si>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</si>
  <si>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</si>
  <si>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</si>
  <si>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</si>
  <si>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</si>
  <si>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</si>
  <si>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</si>
  <si>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</si>
  <si>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</si>
  <si>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</si>
  <si>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</si>
  <si>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</si>
  <si>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</si>
  <si>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</si>
  <si>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</si>
  <si>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</si>
  <si>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</si>
  <si>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</si>
  <si>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</si>
  <si>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</si>
  <si>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</si>
  <si>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</si>
  <si>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</si>
  <si>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</si>
  <si>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</si>
  <si>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</si>
  <si>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</si>
  <si>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</si>
  <si>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</si>
  <si>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</si>
  <si>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</si>
  <si>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</si>
  <si>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</si>
  <si>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</si>
  <si>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</si>
  <si>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</si>
  <si>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</si>
  <si>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</si>
  <si>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</si>
  <si>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</si>
  <si>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</si>
  <si>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</si>
  <si>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</si>
  <si>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</si>
  <si>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</si>
  <si>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</si>
  <si>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</si>
  <si>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</si>
  <si>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</si>
  <si>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</si>
  <si>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</si>
  <si>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</si>
  <si>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</si>
  <si>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</si>
  <si>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</si>
  <si>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</si>
  <si>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</si>
  <si>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</si>
  <si>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</si>
  <si>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</si>
  <si>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</si>
  <si>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</si>
  <si>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</si>
  <si>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</si>
  <si>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</si>
  <si>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</si>
  <si>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</si>
  <si>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</si>
  <si>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</si>
  <si>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</si>
  <si>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</si>
  <si>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</si>
  <si>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</si>
  <si>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</si>
  <si>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</si>
  <si>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</si>
  <si>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</si>
  <si>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</si>
  <si>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</si>
  <si>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</si>
  <si>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</si>
  <si>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</si>
  <si>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</si>
  <si>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</si>
  <si>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</si>
  <si>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</si>
  <si>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</si>
  <si>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</si>
  <si>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</si>
  <si>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</si>
  <si>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</si>
  <si>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</si>
  <si>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</si>
  <si>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</si>
  <si>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</si>
  <si>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</si>
  <si>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</si>
  <si>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</si>
  <si>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</si>
  <si>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</si>
  <si>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</si>
  <si>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</si>
  <si>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</si>
  <si>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</si>
  <si>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</si>
  <si>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</si>
  <si>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</si>
  <si>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</si>
  <si>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</si>
  <si>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</si>
  <si>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</si>
  <si>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</si>
  <si>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</si>
  <si>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</si>
  <si>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</si>
  <si>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</si>
  <si>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</si>
  <si>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</si>
  <si>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</si>
  <si>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</si>
  <si>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</si>
  <si>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</si>
  <si>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</si>
  <si>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</si>
  <si>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</si>
  <si>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</si>
  <si>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</si>
  <si>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</si>
  <si>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</si>
  <si>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</si>
  <si>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</si>
  <si>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</si>
  <si>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</si>
  <si>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</si>
  <si>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</si>
  <si>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</si>
  <si>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</si>
  <si>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</si>
  <si>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</si>
  <si>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</si>
  <si>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</si>
  <si>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</si>
  <si>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</si>
  <si>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</si>
  <si>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</si>
  <si>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</si>
  <si>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</si>
  <si>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</si>
  <si>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</si>
  <si>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</si>
  <si>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</si>
  <si>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</si>
  <si>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</si>
  <si>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</si>
  <si>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</si>
  <si>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</si>
  <si>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</si>
  <si>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</si>
  <si>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</si>
  <si>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</si>
  <si>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</si>
  <si>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</si>
  <si>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</si>
  <si>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</si>
  <si>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</si>
  <si>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</si>
  <si>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</si>
  <si>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</si>
  <si>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</si>
  <si>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</si>
  <si>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</si>
  <si>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</si>
  <si>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</si>
  <si>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</si>
  <si>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</si>
  <si>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</si>
  <si>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</si>
  <si>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</si>
  <si>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</si>
  <si>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</si>
  <si>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</si>
  <si>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</si>
  <si>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</si>
  <si>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</si>
  <si>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</si>
  <si>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</si>
  <si>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</si>
  <si>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</si>
  <si>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</si>
  <si>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</si>
  <si>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</si>
  <si>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</si>
  <si>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</si>
  <si>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</si>
  <si>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</si>
  <si>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</si>
  <si>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</si>
  <si>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</si>
  <si>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</si>
  <si>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</si>
  <si>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</si>
  <si>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</si>
  <si>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</si>
  <si>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</si>
  <si>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</si>
  <si>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</si>
  <si>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</si>
  <si>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</si>
  <si>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</si>
  <si>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</si>
  <si>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</si>
  <si>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</si>
  <si>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</si>
  <si>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</si>
  <si>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</si>
  <si>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</si>
  <si>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</si>
  <si>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</si>
  <si>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</si>
  <si>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</si>
  <si>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</si>
  <si>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</si>
  <si>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</si>
  <si>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</si>
  <si>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</si>
  <si>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</si>
  <si>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</si>
  <si>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</si>
  <si>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</si>
  <si>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</si>
  <si>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</si>
  <si>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</si>
  <si>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</si>
  <si>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</si>
  <si>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</si>
  <si>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</si>
  <si>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</si>
  <si>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</si>
  <si>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</si>
  <si>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</si>
  <si>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</si>
  <si>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</si>
  <si>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</si>
  <si>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</si>
  <si>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</si>
  <si>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</si>
  <si>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</si>
  <si>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</si>
  <si>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</si>
  <si>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</si>
  <si>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</si>
  <si>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</si>
  <si>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</si>
  <si>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</si>
  <si>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</si>
  <si>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</si>
  <si>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</si>
  <si>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</si>
  <si>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</si>
  <si>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</si>
  <si>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</si>
  <si>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</si>
  <si>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</si>
  <si>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</si>
  <si>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</si>
  <si>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</si>
  <si>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</si>
  <si>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</si>
  <si>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</si>
  <si>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</si>
  <si>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</si>
  <si>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</si>
  <si>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</si>
  <si>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</si>
  <si>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</si>
  <si>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</si>
  <si>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</si>
  <si>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</si>
  <si>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</si>
  <si>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</si>
  <si>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</si>
  <si>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</si>
  <si>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</si>
  <si>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</si>
  <si>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</si>
  <si>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</si>
  <si>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</si>
  <si>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</si>
  <si>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</si>
  <si>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</si>
  <si>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</si>
  <si>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</si>
  <si>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</si>
  <si>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</si>
  <si>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</si>
  <si>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</si>
  <si>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</si>
  <si>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</si>
  <si>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</si>
  <si>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</si>
  <si>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</si>
  <si>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</si>
  <si>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</si>
  <si>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</si>
  <si>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</si>
  <si>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</si>
  <si>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</si>
  <si>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</si>
  <si>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</si>
  <si>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</si>
  <si>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</si>
  <si>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</si>
  <si>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</si>
  <si>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</si>
  <si>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</si>
  <si>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</si>
  <si>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</si>
  <si>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</si>
  <si>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</si>
  <si>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</si>
  <si>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</si>
  <si>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</si>
  <si>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</si>
  <si>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</si>
  <si>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</si>
  <si>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</si>
  <si>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</si>
  <si>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</si>
  <si>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</si>
  <si>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</si>
  <si>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</si>
  <si>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</si>
  <si>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</si>
  <si>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</si>
  <si>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</si>
  <si>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</si>
  <si>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</si>
  <si>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</si>
  <si>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</si>
  <si>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</si>
  <si>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</si>
  <si>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</si>
  <si>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</si>
  <si>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</si>
  <si>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</si>
  <si>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</si>
  <si>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</si>
  <si>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</si>
  <si>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</si>
  <si>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</si>
  <si>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</si>
  <si>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</si>
  <si>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</si>
  <si>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</si>
  <si>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</si>
  <si>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</si>
  <si>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</si>
  <si>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</si>
  <si>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</si>
  <si>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</si>
  <si>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</si>
  <si>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</si>
  <si>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</si>
  <si>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</si>
  <si>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</si>
  <si>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</si>
  <si>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</si>
  <si>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</si>
  <si>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</si>
  <si>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</si>
  <si>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</si>
  <si>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</si>
  <si>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</si>
  <si>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</si>
  <si>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</si>
  <si>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</si>
  <si>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</si>
  <si>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</si>
  <si>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</si>
  <si>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</si>
  <si>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</si>
  <si>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</si>
  <si>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</si>
  <si>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</si>
  <si>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</si>
  <si>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</si>
  <si>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</si>
  <si>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</si>
  <si>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</si>
  <si>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</si>
  <si>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</si>
  <si>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</si>
  <si>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</si>
  <si>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</si>
  <si>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</si>
  <si>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</si>
  <si>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</si>
  <si>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</si>
  <si>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</si>
  <si>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</si>
  <si>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</si>
  <si>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</si>
  <si>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</si>
  <si>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</si>
  <si>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</si>
  <si>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</si>
  <si>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</si>
  <si>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</si>
  <si>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</si>
  <si>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</si>
  <si>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</si>
  <si>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</si>
  <si>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</si>
  <si>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</si>
  <si>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</si>
  <si>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</si>
  <si>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</si>
  <si>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</si>
  <si>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</si>
  <si>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</si>
  <si>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</si>
  <si>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</si>
  <si>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</si>
  <si>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</si>
  <si>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</si>
  <si>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</si>
  <si>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</si>
  <si>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</si>
  <si>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</si>
  <si>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</si>
  <si>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</si>
  <si>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</si>
  <si>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</si>
  <si>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</si>
  <si>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</si>
  <si>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</si>
  <si>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</si>
  <si>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</si>
  <si>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</si>
  <si>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</si>
  <si>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</si>
  <si>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</si>
  <si>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</si>
  <si>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</si>
  <si>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</si>
  <si>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</si>
  <si>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</si>
  <si>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</si>
  <si>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</si>
  <si>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</si>
  <si>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</si>
  <si>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</si>
  <si>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</si>
  <si>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</si>
  <si>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</si>
  <si>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</si>
  <si>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</si>
  <si>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</si>
  <si>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</si>
  <si>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</si>
  <si>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</si>
  <si>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</si>
  <si>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</si>
  <si>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</si>
  <si>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</si>
  <si>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</si>
  <si>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</si>
  <si>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</si>
  <si>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</si>
  <si>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</si>
  <si>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</si>
  <si>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</si>
  <si>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</si>
  <si>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</si>
  <si>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</si>
  <si>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</si>
  <si>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</si>
  <si>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</si>
  <si>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</si>
  <si>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</si>
  <si>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</si>
  <si>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</si>
  <si>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</si>
  <si>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</si>
  <si>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</si>
  <si>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</si>
  <si>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</si>
  <si>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</si>
  <si>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</si>
  <si>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</si>
  <si>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</si>
  <si>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</si>
  <si>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</si>
  <si>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</si>
  <si>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</si>
  <si>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</si>
  <si>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</si>
  <si>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</si>
  <si>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</si>
  <si>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</si>
  <si>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</si>
  <si>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</si>
  <si>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</si>
  <si>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</si>
  <si>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</si>
  <si>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</si>
  <si>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</si>
  <si>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</si>
  <si>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</si>
  <si>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</si>
  <si>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</si>
  <si>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</si>
  <si>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</si>
  <si>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</si>
  <si>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</si>
  <si>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</si>
  <si>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</si>
  <si>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</si>
  <si>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</si>
  <si>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</si>
  <si>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</si>
  <si>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</si>
  <si>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</si>
  <si>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</si>
  <si>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</si>
  <si>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</si>
  <si>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</si>
  <si>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</si>
  <si>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</si>
  <si>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</si>
  <si>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</si>
  <si>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</si>
  <si>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</si>
  <si>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</si>
  <si>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</si>
  <si>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</si>
  <si>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</si>
  <si>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</si>
  <si>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</si>
  <si>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</si>
  <si>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</si>
  <si>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</si>
  <si>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</si>
  <si>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</si>
  <si>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</si>
  <si>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</si>
  <si>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</si>
  <si>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</si>
  <si>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</si>
  <si>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</si>
  <si>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</si>
  <si>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</si>
  <si>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</si>
  <si>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</si>
  <si>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</si>
  <si>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</si>
  <si>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</si>
  <si>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</si>
  <si>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</si>
  <si>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</si>
  <si>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</si>
  <si>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</si>
  <si>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</si>
  <si>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</si>
  <si>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</si>
  <si>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</si>
  <si>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</si>
  <si>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</si>
  <si>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</si>
  <si>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</si>
  <si>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</si>
  <si>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</si>
  <si>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</si>
  <si>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</si>
  <si>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</si>
  <si>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</si>
  <si>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</si>
  <si>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</si>
  <si>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</si>
  <si>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</si>
  <si>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</si>
  <si>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</si>
  <si>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</si>
  <si>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</si>
  <si>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</si>
  <si>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</si>
  <si>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</si>
  <si>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</si>
  <si>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</si>
  <si>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</si>
  <si>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</si>
  <si>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</si>
  <si>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</si>
  <si>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</si>
  <si>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</si>
  <si>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</si>
  <si>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</si>
  <si>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</si>
  <si>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</si>
  <si>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</si>
  <si>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</si>
  <si>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</si>
  <si>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</si>
  <si>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</si>
  <si>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</si>
  <si>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</si>
  <si>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</si>
  <si>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</si>
  <si>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</si>
  <si>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</si>
  <si>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</si>
  <si>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</si>
  <si>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</si>
  <si>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</si>
  <si>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</si>
  <si>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</si>
  <si>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</si>
  <si>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</si>
  <si>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</si>
  <si>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</si>
  <si>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</si>
  <si>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</si>
  <si>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</si>
  <si>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</si>
  <si>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</si>
  <si>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</si>
  <si>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</si>
  <si>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</si>
  <si>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</si>
  <si>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</si>
  <si>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</si>
  <si>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</si>
  <si>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</si>
  <si>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</si>
  <si>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</si>
  <si>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</si>
  <si>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</si>
  <si>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</si>
  <si>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</si>
  <si>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</si>
  <si>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</si>
  <si>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</si>
  <si>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</si>
  <si>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</si>
  <si>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</si>
  <si>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</si>
  <si>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</si>
  <si>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</si>
  <si>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</si>
  <si>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</si>
  <si>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</si>
  <si>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</si>
  <si>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</si>
  <si>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</si>
  <si>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</si>
  <si>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</si>
  <si>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</si>
  <si>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</si>
  <si>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</si>
  <si>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</si>
  <si>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</si>
  <si>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</si>
  <si>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</si>
  <si>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</si>
  <si>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</si>
  <si>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</si>
  <si>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</si>
  <si>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</si>
  <si>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</si>
  <si>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</si>
  <si>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</si>
  <si>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</si>
  <si>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</si>
  <si>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</si>
  <si>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</si>
  <si>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</si>
  <si>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</si>
  <si>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</si>
  <si>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</si>
  <si>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</si>
  <si>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</si>
  <si>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</si>
  <si>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</si>
  <si>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</si>
  <si>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</si>
  <si>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</si>
  <si>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</si>
  <si>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</si>
  <si>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</si>
  <si>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</si>
  <si>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</si>
  <si>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</si>
  <si>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</si>
  <si>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</si>
  <si>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</si>
  <si>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</si>
  <si>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</si>
  <si>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</si>
  <si>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</si>
  <si>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</si>
  <si>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</si>
  <si>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</si>
  <si>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</si>
  <si>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</si>
  <si>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</si>
  <si>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</si>
  <si>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</si>
  <si>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</si>
  <si>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</si>
  <si>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</si>
  <si>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</si>
  <si>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</si>
  <si>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</si>
  <si>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</si>
  <si>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</si>
  <si>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</si>
  <si>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</si>
  <si>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</si>
  <si>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</si>
  <si>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</si>
  <si>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</si>
  <si>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</si>
  <si>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</si>
  <si>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</si>
  <si>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</si>
  <si>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</si>
  <si>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</si>
  <si>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</si>
  <si>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</si>
  <si>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</si>
  <si>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</si>
  <si>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</si>
  <si>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</si>
  <si>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</si>
  <si>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</si>
  <si>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</si>
  <si>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</si>
  <si>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</si>
  <si>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</si>
  <si>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</si>
  <si>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</si>
  <si>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</si>
  <si>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</si>
  <si>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</si>
  <si>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</si>
  <si>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</si>
  <si>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</si>
  <si>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</si>
  <si>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</si>
  <si>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</si>
  <si>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</si>
  <si>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</si>
  <si>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</si>
  <si>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</si>
  <si>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</si>
  <si>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</si>
  <si>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</si>
  <si>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</si>
  <si>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</si>
  <si>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</si>
  <si>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</si>
  <si>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</si>
  <si>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</si>
  <si>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</si>
  <si>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</si>
  <si>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</si>
  <si>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</si>
  <si>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</si>
  <si>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</si>
  <si>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</si>
  <si>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</si>
  <si>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</si>
  <si>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</si>
  <si>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</si>
  <si>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</si>
  <si>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</si>
  <si>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</si>
  <si>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</si>
  <si>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</si>
  <si>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</si>
  <si>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</si>
  <si>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</si>
  <si>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</si>
  <si>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</si>
  <si>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</si>
  <si>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</si>
  <si>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</si>
  <si>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</si>
  <si>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</si>
  <si>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</si>
  <si>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</si>
  <si>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</si>
  <si>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</si>
  <si>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</si>
  <si>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</si>
  <si>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</si>
  <si>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</si>
  <si>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</si>
  <si>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</si>
  <si>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</si>
  <si>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</si>
  <si>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</si>
  <si>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</si>
  <si>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</si>
  <si>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</si>
  <si>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</si>
  <si>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</si>
  <si>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</si>
  <si>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</si>
  <si>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</si>
  <si>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</si>
  <si>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</si>
  <si>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</si>
  <si>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</si>
  <si>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</si>
  <si>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</si>
  <si>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</si>
  <si>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</si>
  <si>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</si>
  <si>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</si>
  <si>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</si>
  <si>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</si>
  <si>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</si>
  <si>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</si>
  <si>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</si>
  <si>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</si>
  <si>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</si>
  <si>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</si>
  <si>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</si>
  <si>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</si>
  <si>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</si>
  <si>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</si>
  <si>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</si>
  <si>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</si>
  <si>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</si>
  <si>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</si>
  <si>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</si>
  <si>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</si>
  <si>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</si>
  <si>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</si>
  <si>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</si>
  <si>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</si>
  <si>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</si>
  <si>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</si>
  <si>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</si>
  <si>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</si>
  <si>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</si>
  <si>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</si>
  <si>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</si>
  <si>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</si>
  <si>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</si>
  <si>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</si>
  <si>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</si>
  <si>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</si>
  <si>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</si>
  <si>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</si>
  <si>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</si>
  <si>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</si>
  <si>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</si>
  <si>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</si>
  <si>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</si>
  <si>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</si>
  <si>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</si>
  <si>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</si>
  <si>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</si>
  <si>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</si>
  <si>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</si>
  <si>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</si>
  <si>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</si>
  <si>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</si>
  <si>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</si>
  <si>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</si>
  <si>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</si>
  <si>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</si>
  <si>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</si>
  <si>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</si>
  <si>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</si>
  <si>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</si>
  <si>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</si>
  <si>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</si>
  <si>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</si>
  <si>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</si>
  <si>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</si>
  <si>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</si>
  <si>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</si>
  <si>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</si>
  <si>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</si>
  <si>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</si>
  <si>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</si>
  <si>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</si>
  <si>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</si>
  <si>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</si>
  <si>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</si>
  <si>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</si>
  <si>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</si>
  <si>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</si>
  <si>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</si>
  <si>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</si>
  <si>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</si>
  <si>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</si>
  <si>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</si>
  <si>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</si>
  <si>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</si>
  <si>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</si>
  <si>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</si>
  <si>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</si>
  <si>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</si>
  <si>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</si>
  <si>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</si>
  <si>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</si>
  <si>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</si>
  <si>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</si>
  <si>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</si>
  <si>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</si>
  <si>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</si>
  <si>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</si>
  <si>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</si>
  <si>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</si>
  <si>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</si>
  <si>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</si>
  <si>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</si>
  <si>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</si>
  <si>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</si>
  <si>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</si>
  <si>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</si>
  <si>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</si>
  <si>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</si>
  <si>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</si>
  <si>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</si>
  <si>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</si>
  <si>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</si>
  <si>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</si>
  <si>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</si>
  <si>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</si>
  <si>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</si>
  <si>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</si>
  <si>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</si>
  <si>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</si>
  <si>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</si>
  <si>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</si>
  <si>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</si>
  <si>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</si>
  <si>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</si>
  <si>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</si>
  <si>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</si>
  <si>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</si>
  <si>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</si>
  <si>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</si>
  <si>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</si>
  <si>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</si>
  <si>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</si>
  <si>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</si>
  <si>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</si>
  <si>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</si>
  <si>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</si>
  <si>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</si>
  <si>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</si>
  <si>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</si>
  <si>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</si>
  <si>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</si>
  <si>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</si>
  <si>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</si>
  <si>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</si>
  <si>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</si>
  <si>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</si>
  <si>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</si>
  <si>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</si>
  <si>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</si>
  <si>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</si>
  <si>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</si>
  <si>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</si>
  <si>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</si>
  <si>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</si>
  <si>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</si>
  <si>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</si>
  <si>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</si>
  <si>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</si>
  <si>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</si>
  <si>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</si>
  <si>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</si>
  <si>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</si>
  <si>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</si>
  <si>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</si>
  <si>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</si>
  <si>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</si>
  <si>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</si>
  <si>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</si>
  <si>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</si>
  <si>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</si>
  <si>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</si>
  <si>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</si>
  <si>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</si>
  <si>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</si>
  <si>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</si>
  <si>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</si>
  <si>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</si>
  <si>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</si>
  <si>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</si>
  <si>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</si>
  <si>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</si>
  <si>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</si>
  <si>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</si>
  <si>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</si>
  <si>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</si>
  <si>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</si>
  <si>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</si>
  <si>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</si>
  <si>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</si>
  <si>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</si>
  <si>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</si>
  <si>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</si>
  <si>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</si>
  <si>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</si>
  <si>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</si>
  <si>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</si>
  <si>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</si>
  <si>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</si>
  <si>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</si>
  <si>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</si>
  <si>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</si>
  <si>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</si>
  <si>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</si>
  <si>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</si>
  <si>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</si>
  <si>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</si>
  <si>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</si>
  <si>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</si>
  <si>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</si>
  <si>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</si>
  <si>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</si>
  <si>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</si>
  <si>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</si>
  <si>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</si>
  <si>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</si>
  <si>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</si>
  <si>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</si>
  <si>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</si>
  <si>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</si>
  <si>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</si>
  <si>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</si>
  <si>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</si>
  <si>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</si>
  <si>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</si>
  <si>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</si>
  <si>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</si>
  <si>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</si>
  <si>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</si>
  <si>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</si>
  <si>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</si>
  <si>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</si>
  <si>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</si>
  <si>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</si>
  <si>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</si>
  <si>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</si>
  <si>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</si>
  <si>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</si>
  <si>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</si>
  <si>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</si>
  <si>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</si>
  <si>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</si>
  <si>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</si>
  <si>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</si>
  <si>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</si>
  <si>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</si>
  <si>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</si>
  <si>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</si>
  <si>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</si>
  <si>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</si>
  <si>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</si>
  <si>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</si>
  <si>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</si>
  <si>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</si>
  <si>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</si>
  <si>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</si>
  <si>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</si>
  <si>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</si>
  <si>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</si>
  <si>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</si>
  <si>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</si>
  <si>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</si>
  <si>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</si>
  <si>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</si>
  <si>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</si>
  <si>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</si>
  <si>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</si>
  <si>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</si>
  <si>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</si>
  <si>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</si>
  <si>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</si>
  <si>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</si>
  <si>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</si>
  <si>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</si>
  <si>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</si>
  <si>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</si>
  <si>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</si>
  <si>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</si>
  <si>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</si>
  <si>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</si>
  <si>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</si>
  <si>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</si>
  <si>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</si>
  <si>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</si>
  <si>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</si>
  <si>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</si>
  <si>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</si>
  <si>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</si>
  <si>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</si>
  <si>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</si>
  <si>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</si>
  <si>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</si>
  <si>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</si>
  <si>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</si>
  <si>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</si>
  <si>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</si>
  <si>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</si>
  <si>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</si>
  <si>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</si>
  <si>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</si>
  <si>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</si>
  <si>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</si>
  <si>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</si>
  <si>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</si>
  <si>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</si>
  <si>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</si>
  <si>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</si>
  <si>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</si>
  <si>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</si>
  <si>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</si>
  <si>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</si>
  <si>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</si>
  <si>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</si>
  <si>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</si>
  <si>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</si>
  <si>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</si>
  <si>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</si>
  <si>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</si>
  <si>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</si>
  <si>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</si>
  <si>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</si>
  <si>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</si>
  <si>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</si>
  <si>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</si>
  <si>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</si>
  <si>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</si>
  <si>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</si>
  <si>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</si>
  <si>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</si>
  <si>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</si>
  <si>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</si>
  <si>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</si>
  <si>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</si>
  <si>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</si>
  <si>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</si>
  <si>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</si>
  <si>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</si>
  <si>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</si>
  <si>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</si>
  <si>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</si>
  <si>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</si>
  <si>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</si>
  <si>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</si>
  <si>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</si>
  <si>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</si>
  <si>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</si>
  <si>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</si>
  <si>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</si>
  <si>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</si>
  <si>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</si>
  <si>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</si>
  <si>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</si>
  <si>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</si>
  <si>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</si>
  <si>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</si>
  <si>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</si>
  <si>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</si>
  <si>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</si>
  <si>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</si>
  <si>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</si>
  <si>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</si>
  <si>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</si>
  <si>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</si>
  <si>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</si>
  <si>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</si>
  <si>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</si>
  <si>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</si>
  <si>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</si>
  <si>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</si>
  <si>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</si>
  <si>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</si>
  <si>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</si>
  <si>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</si>
  <si>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</si>
  <si>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</si>
  <si>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</si>
  <si>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</si>
  <si>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</si>
  <si>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</si>
  <si>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</si>
  <si>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</si>
  <si>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</si>
  <si>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</si>
  <si>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</si>
  <si>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</si>
  <si>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</si>
  <si>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</si>
  <si>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</si>
  <si>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</si>
  <si>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</si>
  <si>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</si>
  <si>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</si>
  <si>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</si>
  <si>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</si>
  <si>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</si>
  <si>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</si>
  <si>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</si>
  <si>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</si>
  <si>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</si>
  <si>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</si>
  <si>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</si>
  <si>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</si>
  <si>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</si>
  <si>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</si>
  <si>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</si>
  <si>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</si>
  <si>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</si>
  <si>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</si>
  <si>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</si>
  <si>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</si>
  <si>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</si>
  <si>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</si>
  <si>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</si>
  <si>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</si>
  <si>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</si>
  <si>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</si>
  <si>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</si>
  <si>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</si>
  <si>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</si>
  <si>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</si>
  <si>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</si>
  <si>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</si>
  <si>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</si>
  <si>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</si>
  <si>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</si>
  <si>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</si>
  <si>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</si>
  <si>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</si>
  <si>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</si>
  <si>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</si>
  <si>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</si>
  <si>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</si>
  <si>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</si>
  <si>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</si>
  <si>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</si>
  <si>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</si>
  <si>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</si>
  <si>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</si>
  <si>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</si>
  <si>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</si>
  <si>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</si>
  <si>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</si>
  <si>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</si>
  <si>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</si>
  <si>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</si>
  <si>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</si>
  <si>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</si>
  <si>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</si>
  <si>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</si>
  <si>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</si>
  <si>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</si>
  <si>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</si>
  <si>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</si>
  <si>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</si>
  <si>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</si>
  <si>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</si>
  <si>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</si>
  <si>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</si>
  <si>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</si>
  <si>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</si>
  <si>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</si>
  <si>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</si>
  <si>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</si>
  <si>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</si>
  <si>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</si>
  <si>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</si>
  <si>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</si>
  <si>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</si>
  <si>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</si>
  <si>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</si>
  <si>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</si>
  <si>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</si>
  <si>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</si>
  <si>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</si>
  <si>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</si>
  <si>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</si>
  <si>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</si>
  <si>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</si>
  <si>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</si>
  <si>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</si>
  <si>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</si>
  <si>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</si>
  <si>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</si>
  <si>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</si>
  <si>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</si>
  <si>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</si>
  <si>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</si>
  <si>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</si>
  <si>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</si>
  <si>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</si>
  <si>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</si>
  <si>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</si>
  <si>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</si>
  <si>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</si>
  <si>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</si>
  <si>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</si>
  <si>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</si>
  <si>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</si>
  <si>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</si>
  <si>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</si>
  <si>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</si>
  <si>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</si>
  <si>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</si>
  <si>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</si>
  <si>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</si>
  <si>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</si>
  <si>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</si>
  <si>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</si>
  <si>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</si>
  <si>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</si>
  <si>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</si>
  <si>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</si>
  <si>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</si>
  <si>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</si>
  <si>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</si>
  <si>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</si>
  <si>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</si>
  <si>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</si>
  <si>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</si>
  <si>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</si>
  <si>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</si>
  <si>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</si>
  <si>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</si>
  <si>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</si>
  <si>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</si>
  <si>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</si>
  <si>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</si>
  <si>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</si>
  <si>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</si>
  <si>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</si>
  <si>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</si>
  <si>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</si>
  <si>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</si>
  <si>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</si>
  <si>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</si>
  <si>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</si>
  <si>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</si>
  <si>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</si>
  <si>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</si>
  <si>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</si>
  <si>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</si>
  <si>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</si>
  <si>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</si>
  <si>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</si>
  <si>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</si>
  <si>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</si>
  <si>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</si>
  <si>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</si>
  <si>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</si>
  <si>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</si>
  <si>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</si>
  <si>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</si>
  <si>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</si>
  <si>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</si>
  <si>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</si>
  <si>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</si>
  <si>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</si>
  <si>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</si>
  <si>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</si>
  <si>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</si>
  <si>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</si>
  <si>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</si>
  <si>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</si>
  <si>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</si>
  <si>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</si>
  <si>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</si>
  <si>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</si>
  <si>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</si>
  <si>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</si>
  <si>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</si>
  <si>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</si>
  <si>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</si>
  <si>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</si>
  <si>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</si>
  <si>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GONZALEZ DE GALINDO</t>
  </si>
  <si>
    <t>CALLE 10 NUMERO 19-25 BARRIO LOS CORTIJOS</t>
  </si>
  <si>
    <t>construyendotejidocesar@gmail.com</t>
  </si>
  <si>
    <t>MARIA CONCEPCION GONZALEZ DE GALINDO</t>
  </si>
  <si>
    <t>COLEGIO LICEO GALOIS</t>
  </si>
  <si>
    <t>003</t>
  </si>
  <si>
    <t>001</t>
  </si>
  <si>
    <t>006</t>
  </si>
  <si>
    <t>007</t>
  </si>
  <si>
    <t>ALCALDIA DE SAN DIEGO</t>
  </si>
  <si>
    <t>005-15</t>
  </si>
  <si>
    <t>002</t>
  </si>
  <si>
    <t>20-127-2020</t>
  </si>
  <si>
    <t>20-114-2020</t>
  </si>
  <si>
    <t>20-117-2020</t>
  </si>
  <si>
    <t>20-120-2020</t>
  </si>
  <si>
    <t>20-003-2015</t>
  </si>
  <si>
    <t>20-004-2015</t>
  </si>
  <si>
    <t>20-561-2016</t>
  </si>
  <si>
    <t>20-265-2016</t>
  </si>
  <si>
    <t>20-262-2016</t>
  </si>
  <si>
    <t>20-359-2016</t>
  </si>
  <si>
    <t>20-647-2016</t>
  </si>
  <si>
    <t>20-354-2016</t>
  </si>
  <si>
    <t>20-565-2016</t>
  </si>
  <si>
    <t>20-446-2016</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</si>
  <si>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</si>
  <si>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20-670-2016</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</si>
  <si>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</si>
  <si>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20-666-2016</t>
  </si>
  <si>
    <t>20-349-2018</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</si>
  <si>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</si>
  <si>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20-367-2017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</si>
  <si>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</si>
  <si>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20-338-2018</t>
  </si>
  <si>
    <t>20-325-2017</t>
  </si>
  <si>
    <t>20-394-2017</t>
  </si>
  <si>
    <t>20-171-2018</t>
  </si>
  <si>
    <t>20-291-2018</t>
  </si>
  <si>
    <t>20-278-2018</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</si>
  <si>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</si>
  <si>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20-135-2019</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</si>
  <si>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</si>
  <si>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20-81-2019</t>
  </si>
  <si>
    <t>20-111-2019</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</si>
  <si>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</si>
  <si>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</si>
  <si>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</si>
  <si>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5828979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</si>
  <si>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</si>
  <si>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</si>
  <si>
    <t>AUNAR ESFUERZOS ENTRE LAS DOS ENTIDADES  PARA COMPLEMENTAR LA FORMACION DE LOS ESTUDIANTES  DE LOS GRADOS PARVULO ,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</si>
  <si>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</si>
  <si>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CONVENIO DE ASOCIACION PARA EL APOYO EN LA EJECUCION DE PROGRAMAS EN EL MARCO DE LA CELEBRACION DEL DIA DE LA NIÑEZ Y REALIZACION DE ACTIVIDADES PARA ADOLESCENTES SOBRE GARANTIAS Y PROTECCION DE DERECHOS SIGUIENDO LINEAMIENTOS DE LA LEY 724 DE 201</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</si>
  <si>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</si>
  <si>
    <t>2021-20-1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</si>
</sst>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Normal="100" zoomScaleSheetLayoutView="40" zoomScalePageLayoutView="40" workbookViewId="0">
      <selection activeCell="A6" sqref="A6:O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3" t="s">
        <v>2731</v>
      </c>
      <c r="D15" s="35"/>
      <c r="E15" s="35"/>
      <c r="F15" s="5"/>
      <c r="G15" s="32" t="s">
        <v>1168</v>
      </c>
      <c r="H15" s="101" t="s">
        <v>459</v>
      </c>
      <c r="I15" s="32" t="s">
        <v>2624</v>
      </c>
      <c r="J15" s="106"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7">
        <v>900267143</v>
      </c>
      <c r="C20" s="5"/>
      <c r="D20" s="72"/>
      <c r="E20" s="5"/>
      <c r="F20" s="5"/>
      <c r="G20" s="5"/>
      <c r="H20" s="240"/>
      <c r="I20" s="146" t="s">
        <v>459</v>
      </c>
      <c r="J20" s="147" t="s">
        <v>461</v>
      </c>
      <c r="K20" s="148">
        <v>3690186384</v>
      </c>
      <c r="L20" s="149"/>
      <c r="M20" s="149">
        <v>44561</v>
      </c>
      <c r="N20" s="132">
        <f>+(M20-L20)/30</f>
        <v>1485.3666666666666</v>
      </c>
      <c r="O20" s="135"/>
      <c r="U20" s="131"/>
      <c r="V20" s="103">
        <f ca="1">NOW()</f>
        <v>44200.663348148148</v>
      </c>
      <c r="W20" s="103">
        <f ca="1">NOW()</f>
        <v>44200.663348148148</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2"/>
      <c r="R23" s="55"/>
      <c r="S23" s="103"/>
      <c r="T23" s="103"/>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CONSTRUYENDO TEJIDO SOCIAL</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2725</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2680</v>
      </c>
      <c r="C48" s="110" t="s">
        <v>32</v>
      </c>
      <c r="D48" s="108" t="s">
        <v>2681</v>
      </c>
      <c r="E48" s="142">
        <v>41122</v>
      </c>
      <c r="F48" s="142">
        <v>41243</v>
      </c>
      <c r="G48" s="157">
        <f>IF(AND(E48&lt;&gt;"",F48&lt;&gt;""),((F48-E48)/30),"")</f>
        <v>4.0333333333333332</v>
      </c>
      <c r="H48" s="119" t="s">
        <v>2728</v>
      </c>
      <c r="I48" s="111" t="s">
        <v>459</v>
      </c>
      <c r="J48" s="111" t="s">
        <v>461</v>
      </c>
      <c r="K48" s="113">
        <v>6500000</v>
      </c>
      <c r="L48" s="112" t="s">
        <v>1148</v>
      </c>
      <c r="M48" s="114"/>
      <c r="N48" s="112" t="s">
        <v>27</v>
      </c>
      <c r="O48" s="112" t="s">
        <v>1148</v>
      </c>
      <c r="P48" s="77"/>
    </row>
    <row r="49" spans="1:16" s="6" customFormat="1" ht="24.75" customHeight="1" x14ac:dyDescent="0.25">
      <c r="A49" s="140">
        <v>2</v>
      </c>
      <c r="B49" s="119" t="s">
        <v>2680</v>
      </c>
      <c r="C49" s="121" t="s">
        <v>32</v>
      </c>
      <c r="D49" s="108" t="s">
        <v>2682</v>
      </c>
      <c r="E49" s="142">
        <v>41289</v>
      </c>
      <c r="F49" s="142">
        <v>41608</v>
      </c>
      <c r="G49" s="157">
        <f t="shared" ref="G49:G50" si="2">IF(AND(E49&lt;&gt;"",F49&lt;&gt;""),((F49-E49)/30),"")</f>
        <v>10.633333333333333</v>
      </c>
      <c r="H49" s="119" t="s">
        <v>2727</v>
      </c>
      <c r="I49" s="111" t="s">
        <v>459</v>
      </c>
      <c r="J49" s="111" t="s">
        <v>461</v>
      </c>
      <c r="K49" s="113">
        <v>15000000</v>
      </c>
      <c r="L49" s="112" t="s">
        <v>1148</v>
      </c>
      <c r="M49" s="114"/>
      <c r="N49" s="112" t="s">
        <v>27</v>
      </c>
      <c r="O49" s="112" t="s">
        <v>1148</v>
      </c>
      <c r="P49" s="77"/>
    </row>
    <row r="50" spans="1:16" s="6" customFormat="1" ht="24.75" customHeight="1" x14ac:dyDescent="0.25">
      <c r="A50" s="140">
        <v>3</v>
      </c>
      <c r="B50" s="119" t="s">
        <v>2680</v>
      </c>
      <c r="C50" s="110" t="s">
        <v>32</v>
      </c>
      <c r="D50" s="108" t="s">
        <v>2683</v>
      </c>
      <c r="E50" s="142">
        <v>41652</v>
      </c>
      <c r="F50" s="142">
        <v>41820</v>
      </c>
      <c r="G50" s="157">
        <f t="shared" si="2"/>
        <v>5.6</v>
      </c>
      <c r="H50" s="119" t="s">
        <v>2727</v>
      </c>
      <c r="I50" s="111" t="s">
        <v>459</v>
      </c>
      <c r="J50" s="111" t="s">
        <v>461</v>
      </c>
      <c r="K50" s="113">
        <v>35000000</v>
      </c>
      <c r="L50" s="112" t="s">
        <v>1148</v>
      </c>
      <c r="M50" s="114"/>
      <c r="N50" s="112" t="s">
        <v>27</v>
      </c>
      <c r="O50" s="112" t="s">
        <v>1148</v>
      </c>
      <c r="P50" s="77"/>
    </row>
    <row r="51" spans="1:16" s="6" customFormat="1" ht="24.75" customHeight="1" outlineLevel="1" x14ac:dyDescent="0.25">
      <c r="A51" s="140">
        <v>4</v>
      </c>
      <c r="B51" s="119" t="s">
        <v>2680</v>
      </c>
      <c r="C51" s="121" t="s">
        <v>32</v>
      </c>
      <c r="D51" s="108" t="s">
        <v>2684</v>
      </c>
      <c r="E51" s="142">
        <v>41821</v>
      </c>
      <c r="F51" s="142">
        <v>41973</v>
      </c>
      <c r="G51" s="157">
        <f t="shared" ref="G51:G107" si="3">IF(AND(E51&lt;&gt;"",F51&lt;&gt;""),((F51-E51)/30),"")</f>
        <v>5.0666666666666664</v>
      </c>
      <c r="H51" s="119" t="s">
        <v>2727</v>
      </c>
      <c r="I51" s="111" t="s">
        <v>459</v>
      </c>
      <c r="J51" s="111" t="s">
        <v>461</v>
      </c>
      <c r="K51" s="113">
        <v>35000000</v>
      </c>
      <c r="L51" s="112" t="s">
        <v>1148</v>
      </c>
      <c r="M51" s="114"/>
      <c r="N51" s="112" t="s">
        <v>27</v>
      </c>
      <c r="O51" s="112" t="s">
        <v>1148</v>
      </c>
      <c r="P51" s="77"/>
    </row>
    <row r="52" spans="1:16" s="7" customFormat="1" ht="24.75" customHeight="1" outlineLevel="1" x14ac:dyDescent="0.25">
      <c r="A52" s="141">
        <v>5</v>
      </c>
      <c r="B52" s="109" t="s">
        <v>2685</v>
      </c>
      <c r="C52" s="110" t="s">
        <v>31</v>
      </c>
      <c r="D52" s="108" t="s">
        <v>2686</v>
      </c>
      <c r="E52" s="142">
        <v>42115</v>
      </c>
      <c r="F52" s="142">
        <v>42200</v>
      </c>
      <c r="G52" s="157">
        <f t="shared" si="3"/>
        <v>2.8333333333333335</v>
      </c>
      <c r="H52" s="119" t="s">
        <v>2729</v>
      </c>
      <c r="I52" s="111" t="s">
        <v>459</v>
      </c>
      <c r="J52" s="111" t="s">
        <v>483</v>
      </c>
      <c r="K52" s="113">
        <v>32450000</v>
      </c>
      <c r="L52" s="112" t="s">
        <v>1148</v>
      </c>
      <c r="M52" s="114"/>
      <c r="N52" s="112" t="s">
        <v>27</v>
      </c>
      <c r="O52" s="112" t="s">
        <v>1148</v>
      </c>
      <c r="P52" s="78"/>
    </row>
    <row r="53" spans="1:16" s="7" customFormat="1" ht="24.75" customHeight="1" outlineLevel="1" x14ac:dyDescent="0.25">
      <c r="A53" s="141">
        <v>6</v>
      </c>
      <c r="B53" s="109" t="s">
        <v>2680</v>
      </c>
      <c r="C53" s="110" t="s">
        <v>32</v>
      </c>
      <c r="D53" s="108" t="s">
        <v>2687</v>
      </c>
      <c r="E53" s="142">
        <v>42394</v>
      </c>
      <c r="F53" s="142">
        <v>42704</v>
      </c>
      <c r="G53" s="157">
        <f t="shared" si="3"/>
        <v>10.333333333333334</v>
      </c>
      <c r="H53" s="116" t="s">
        <v>2730</v>
      </c>
      <c r="I53" s="111" t="s">
        <v>459</v>
      </c>
      <c r="J53" s="111" t="s">
        <v>461</v>
      </c>
      <c r="K53" s="113">
        <v>35000000</v>
      </c>
      <c r="L53" s="112" t="s">
        <v>1148</v>
      </c>
      <c r="M53" s="114"/>
      <c r="N53" s="112" t="s">
        <v>27</v>
      </c>
      <c r="O53" s="112" t="s">
        <v>1148</v>
      </c>
      <c r="P53" s="78"/>
    </row>
    <row r="54" spans="1:16" s="7" customFormat="1" ht="24.75" customHeight="1" outlineLevel="1" x14ac:dyDescent="0.25">
      <c r="A54" s="141">
        <v>7</v>
      </c>
      <c r="B54" s="119" t="s">
        <v>2680</v>
      </c>
      <c r="C54" s="110" t="s">
        <v>32</v>
      </c>
      <c r="D54" s="108" t="s">
        <v>2682</v>
      </c>
      <c r="E54" s="142">
        <v>42751</v>
      </c>
      <c r="F54" s="142">
        <v>43069</v>
      </c>
      <c r="G54" s="157">
        <f t="shared" si="3"/>
        <v>10.6</v>
      </c>
      <c r="H54" s="116" t="s">
        <v>2730</v>
      </c>
      <c r="I54" s="111" t="s">
        <v>459</v>
      </c>
      <c r="J54" s="111" t="s">
        <v>461</v>
      </c>
      <c r="K54" s="115">
        <v>40000000</v>
      </c>
      <c r="L54" s="112" t="s">
        <v>1148</v>
      </c>
      <c r="M54" s="114"/>
      <c r="N54" s="112" t="s">
        <v>27</v>
      </c>
      <c r="O54" s="112" t="s">
        <v>1148</v>
      </c>
      <c r="P54" s="78"/>
    </row>
    <row r="55" spans="1:16" s="7" customFormat="1" ht="24.75" customHeight="1" outlineLevel="1" x14ac:dyDescent="0.25">
      <c r="A55" s="141">
        <v>8</v>
      </c>
      <c r="B55" s="119" t="s">
        <v>2680</v>
      </c>
      <c r="C55" s="121" t="s">
        <v>32</v>
      </c>
      <c r="D55" s="108" t="s">
        <v>2682</v>
      </c>
      <c r="E55" s="142">
        <v>43115</v>
      </c>
      <c r="F55" s="142">
        <v>43434</v>
      </c>
      <c r="G55" s="157">
        <f t="shared" si="3"/>
        <v>10.633333333333333</v>
      </c>
      <c r="H55" s="116" t="s">
        <v>2730</v>
      </c>
      <c r="I55" s="111" t="s">
        <v>459</v>
      </c>
      <c r="J55" s="111" t="s">
        <v>461</v>
      </c>
      <c r="K55" s="115">
        <v>66976480</v>
      </c>
      <c r="L55" s="112" t="s">
        <v>1148</v>
      </c>
      <c r="M55" s="114"/>
      <c r="N55" s="112" t="s">
        <v>27</v>
      </c>
      <c r="O55" s="112" t="s">
        <v>1148</v>
      </c>
      <c r="P55" s="78"/>
    </row>
    <row r="56" spans="1:16" s="7" customFormat="1" ht="24.75" customHeight="1" outlineLevel="1" x14ac:dyDescent="0.25">
      <c r="A56" s="141">
        <v>9</v>
      </c>
      <c r="B56" s="109" t="s">
        <v>2665</v>
      </c>
      <c r="C56" s="110" t="s">
        <v>31</v>
      </c>
      <c r="D56" s="108" t="s">
        <v>2692</v>
      </c>
      <c r="E56" s="142">
        <v>42017</v>
      </c>
      <c r="F56" s="142">
        <v>42369</v>
      </c>
      <c r="G56" s="157">
        <f t="shared" si="3"/>
        <v>11.733333333333333</v>
      </c>
      <c r="H56" s="119" t="s">
        <v>2726</v>
      </c>
      <c r="I56" s="111" t="s">
        <v>459</v>
      </c>
      <c r="J56" s="111" t="s">
        <v>483</v>
      </c>
      <c r="K56" s="115">
        <v>733861319</v>
      </c>
      <c r="L56" s="112" t="s">
        <v>26</v>
      </c>
      <c r="M56" s="114">
        <v>0.3</v>
      </c>
      <c r="N56" s="112" t="s">
        <v>27</v>
      </c>
      <c r="O56" s="112" t="s">
        <v>1148</v>
      </c>
      <c r="P56" s="78"/>
    </row>
    <row r="57" spans="1:16" s="7" customFormat="1" ht="24.75" customHeight="1" outlineLevel="1" x14ac:dyDescent="0.25">
      <c r="A57" s="141">
        <v>10</v>
      </c>
      <c r="B57" s="64" t="s">
        <v>2665</v>
      </c>
      <c r="C57" s="65" t="s">
        <v>31</v>
      </c>
      <c r="D57" s="63" t="s">
        <v>2692</v>
      </c>
      <c r="E57" s="142">
        <v>42283</v>
      </c>
      <c r="F57" s="142">
        <v>42369</v>
      </c>
      <c r="G57" s="157">
        <f t="shared" si="3"/>
        <v>2.8666666666666667</v>
      </c>
      <c r="H57" s="119" t="s">
        <v>2726</v>
      </c>
      <c r="I57" s="63" t="s">
        <v>459</v>
      </c>
      <c r="J57" s="63" t="s">
        <v>461</v>
      </c>
      <c r="K57" s="115">
        <v>0</v>
      </c>
      <c r="L57" s="65" t="s">
        <v>26</v>
      </c>
      <c r="M57" s="67">
        <v>0.3</v>
      </c>
      <c r="N57" s="65" t="s">
        <v>27</v>
      </c>
      <c r="O57" s="65" t="s">
        <v>1148</v>
      </c>
      <c r="P57" s="78"/>
    </row>
    <row r="58" spans="1:16" s="7" customFormat="1" ht="24.75" customHeight="1" outlineLevel="1" x14ac:dyDescent="0.25">
      <c r="A58" s="141">
        <v>11</v>
      </c>
      <c r="B58" s="119" t="s">
        <v>2665</v>
      </c>
      <c r="C58" s="65" t="s">
        <v>31</v>
      </c>
      <c r="D58" s="118" t="s">
        <v>2693</v>
      </c>
      <c r="E58" s="142">
        <v>42017</v>
      </c>
      <c r="F58" s="142">
        <v>42369</v>
      </c>
      <c r="G58" s="157">
        <f t="shared" si="3"/>
        <v>11.733333333333333</v>
      </c>
      <c r="H58" s="64" t="s">
        <v>2723</v>
      </c>
      <c r="I58" s="63" t="s">
        <v>459</v>
      </c>
      <c r="J58" s="63" t="s">
        <v>475</v>
      </c>
      <c r="K58" s="120">
        <v>933461607</v>
      </c>
      <c r="L58" s="65" t="s">
        <v>26</v>
      </c>
      <c r="M58" s="114">
        <v>0.3</v>
      </c>
      <c r="N58" s="65" t="s">
        <v>27</v>
      </c>
      <c r="O58" s="65" t="s">
        <v>1148</v>
      </c>
      <c r="P58" s="78"/>
    </row>
    <row r="59" spans="1:16" s="7" customFormat="1" ht="24.75" customHeight="1" outlineLevel="1" x14ac:dyDescent="0.25">
      <c r="A59" s="141">
        <v>12</v>
      </c>
      <c r="B59" s="119" t="s">
        <v>2665</v>
      </c>
      <c r="C59" s="65" t="s">
        <v>31</v>
      </c>
      <c r="D59" s="118" t="s">
        <v>2696</v>
      </c>
      <c r="E59" s="142">
        <v>42399</v>
      </c>
      <c r="F59" s="142">
        <v>42582</v>
      </c>
      <c r="G59" s="157">
        <f t="shared" si="3"/>
        <v>6.1</v>
      </c>
      <c r="H59" s="119" t="s">
        <v>2723</v>
      </c>
      <c r="I59" s="63" t="s">
        <v>459</v>
      </c>
      <c r="J59" s="63" t="s">
        <v>475</v>
      </c>
      <c r="K59" s="120">
        <v>420842494</v>
      </c>
      <c r="L59" s="65" t="s">
        <v>1148</v>
      </c>
      <c r="M59" s="67"/>
      <c r="N59" s="65" t="s">
        <v>27</v>
      </c>
      <c r="O59" s="65" t="s">
        <v>1148</v>
      </c>
      <c r="P59" s="78"/>
    </row>
    <row r="60" spans="1:16" s="7" customFormat="1" ht="24.75" customHeight="1" outlineLevel="1" x14ac:dyDescent="0.25">
      <c r="A60" s="141">
        <v>13</v>
      </c>
      <c r="B60" s="119" t="s">
        <v>2665</v>
      </c>
      <c r="C60" s="65" t="s">
        <v>31</v>
      </c>
      <c r="D60" s="118" t="s">
        <v>2695</v>
      </c>
      <c r="E60" s="142">
        <v>42399</v>
      </c>
      <c r="F60" s="142">
        <v>42582</v>
      </c>
      <c r="G60" s="157">
        <f t="shared" si="3"/>
        <v>6.1</v>
      </c>
      <c r="H60" s="119" t="s">
        <v>2723</v>
      </c>
      <c r="I60" s="118" t="s">
        <v>459</v>
      </c>
      <c r="J60" s="118" t="s">
        <v>462</v>
      </c>
      <c r="K60" s="120">
        <v>2317164851</v>
      </c>
      <c r="L60" s="65" t="s">
        <v>1148</v>
      </c>
      <c r="M60" s="67"/>
      <c r="N60" s="65" t="s">
        <v>27</v>
      </c>
      <c r="O60" s="65" t="s">
        <v>26</v>
      </c>
      <c r="P60" s="78"/>
    </row>
    <row r="61" spans="1:16" s="7" customFormat="1" ht="24.75" customHeight="1" outlineLevel="1" x14ac:dyDescent="0.25">
      <c r="A61" s="141">
        <v>14</v>
      </c>
      <c r="B61" s="119" t="s">
        <v>2665</v>
      </c>
      <c r="C61" s="65" t="s">
        <v>31</v>
      </c>
      <c r="D61" s="118" t="s">
        <v>2695</v>
      </c>
      <c r="E61" s="142">
        <v>42399</v>
      </c>
      <c r="F61" s="142">
        <v>42582</v>
      </c>
      <c r="G61" s="157">
        <f t="shared" si="3"/>
        <v>6.1</v>
      </c>
      <c r="H61" s="119" t="s">
        <v>2723</v>
      </c>
      <c r="I61" s="63" t="s">
        <v>459</v>
      </c>
      <c r="J61" s="63" t="s">
        <v>480</v>
      </c>
      <c r="K61" s="120">
        <v>0</v>
      </c>
      <c r="L61" s="65" t="s">
        <v>1148</v>
      </c>
      <c r="M61" s="67"/>
      <c r="N61" s="65" t="s">
        <v>27</v>
      </c>
      <c r="O61" s="65" t="s">
        <v>26</v>
      </c>
      <c r="P61" s="78"/>
    </row>
    <row r="62" spans="1:16" s="7" customFormat="1" ht="24.75" customHeight="1" outlineLevel="1" x14ac:dyDescent="0.25">
      <c r="A62" s="141">
        <v>15</v>
      </c>
      <c r="B62" s="119" t="s">
        <v>2665</v>
      </c>
      <c r="C62" s="65" t="s">
        <v>31</v>
      </c>
      <c r="D62" s="118" t="s">
        <v>2697</v>
      </c>
      <c r="E62" s="142">
        <v>42583</v>
      </c>
      <c r="F62" s="142">
        <v>42674</v>
      </c>
      <c r="G62" s="157">
        <f t="shared" si="3"/>
        <v>3.0333333333333332</v>
      </c>
      <c r="H62" s="119" t="s">
        <v>2723</v>
      </c>
      <c r="I62" s="63" t="s">
        <v>459</v>
      </c>
      <c r="J62" s="63" t="s">
        <v>461</v>
      </c>
      <c r="K62" s="120">
        <v>247698048</v>
      </c>
      <c r="L62" s="65" t="s">
        <v>1148</v>
      </c>
      <c r="M62" s="67"/>
      <c r="N62" s="65" t="s">
        <v>27</v>
      </c>
      <c r="O62" s="65" t="s">
        <v>1148</v>
      </c>
      <c r="P62" s="78"/>
    </row>
    <row r="63" spans="1:16" s="7" customFormat="1" ht="24.75" customHeight="1" outlineLevel="1" x14ac:dyDescent="0.25">
      <c r="A63" s="141">
        <v>16</v>
      </c>
      <c r="B63" s="119" t="s">
        <v>2665</v>
      </c>
      <c r="C63" s="65" t="s">
        <v>31</v>
      </c>
      <c r="D63" s="118" t="s">
        <v>2699</v>
      </c>
      <c r="E63" s="142">
        <v>42583</v>
      </c>
      <c r="F63" s="142">
        <v>42674</v>
      </c>
      <c r="G63" s="157">
        <f t="shared" si="3"/>
        <v>3.0333333333333332</v>
      </c>
      <c r="H63" s="119" t="s">
        <v>2723</v>
      </c>
      <c r="I63" s="63" t="s">
        <v>459</v>
      </c>
      <c r="J63" s="63" t="s">
        <v>475</v>
      </c>
      <c r="K63" s="120">
        <v>477973873</v>
      </c>
      <c r="L63" s="65" t="s">
        <v>1148</v>
      </c>
      <c r="M63" s="67"/>
      <c r="N63" s="65" t="s">
        <v>27</v>
      </c>
      <c r="O63" s="65" t="s">
        <v>1148</v>
      </c>
      <c r="P63" s="78"/>
    </row>
    <row r="64" spans="1:16" s="7" customFormat="1" ht="24.75" customHeight="1" outlineLevel="1" x14ac:dyDescent="0.25">
      <c r="A64" s="141">
        <v>17</v>
      </c>
      <c r="B64" s="119" t="s">
        <v>2665</v>
      </c>
      <c r="C64" s="65" t="s">
        <v>31</v>
      </c>
      <c r="D64" s="118" t="s">
        <v>2694</v>
      </c>
      <c r="E64" s="142">
        <v>42675</v>
      </c>
      <c r="F64" s="142">
        <v>42719</v>
      </c>
      <c r="G64" s="157">
        <f t="shared" si="3"/>
        <v>1.4666666666666666</v>
      </c>
      <c r="H64" s="119" t="s">
        <v>2723</v>
      </c>
      <c r="I64" s="118" t="s">
        <v>459</v>
      </c>
      <c r="J64" s="63" t="s">
        <v>462</v>
      </c>
      <c r="K64" s="120">
        <v>437545532</v>
      </c>
      <c r="L64" s="65" t="s">
        <v>1148</v>
      </c>
      <c r="M64" s="67"/>
      <c r="N64" s="65" t="s">
        <v>27</v>
      </c>
      <c r="O64" s="65" t="s">
        <v>1148</v>
      </c>
      <c r="P64" s="78"/>
    </row>
    <row r="65" spans="1:16" s="7" customFormat="1" ht="24.75" customHeight="1" outlineLevel="1" x14ac:dyDescent="0.25">
      <c r="A65" s="141">
        <v>18</v>
      </c>
      <c r="B65" s="119" t="s">
        <v>2665</v>
      </c>
      <c r="C65" s="65" t="s">
        <v>31</v>
      </c>
      <c r="D65" s="118" t="s">
        <v>2694</v>
      </c>
      <c r="E65" s="142">
        <v>42675</v>
      </c>
      <c r="F65" s="142">
        <v>42719</v>
      </c>
      <c r="G65" s="157">
        <f t="shared" si="3"/>
        <v>1.4666666666666666</v>
      </c>
      <c r="H65" s="119" t="s">
        <v>2723</v>
      </c>
      <c r="I65" s="118" t="s">
        <v>459</v>
      </c>
      <c r="J65" s="63" t="s">
        <v>480</v>
      </c>
      <c r="K65" s="120">
        <v>0</v>
      </c>
      <c r="L65" s="65" t="s">
        <v>1148</v>
      </c>
      <c r="M65" s="67"/>
      <c r="N65" s="65" t="s">
        <v>27</v>
      </c>
      <c r="O65" s="65" t="s">
        <v>1148</v>
      </c>
      <c r="P65" s="78"/>
    </row>
    <row r="66" spans="1:16" s="7" customFormat="1" ht="24.75" customHeight="1" outlineLevel="1" x14ac:dyDescent="0.25">
      <c r="A66" s="141">
        <v>19</v>
      </c>
      <c r="B66" s="119" t="s">
        <v>2665</v>
      </c>
      <c r="C66" s="65" t="s">
        <v>31</v>
      </c>
      <c r="D66" s="118" t="s">
        <v>2700</v>
      </c>
      <c r="E66" s="142">
        <v>42675</v>
      </c>
      <c r="F66" s="142">
        <v>42719</v>
      </c>
      <c r="G66" s="157">
        <f t="shared" si="3"/>
        <v>1.4666666666666666</v>
      </c>
      <c r="H66" s="119" t="s">
        <v>2723</v>
      </c>
      <c r="I66" s="63" t="s">
        <v>459</v>
      </c>
      <c r="J66" s="63" t="s">
        <v>461</v>
      </c>
      <c r="K66" s="120">
        <v>207695664</v>
      </c>
      <c r="L66" s="65" t="s">
        <v>1148</v>
      </c>
      <c r="M66" s="67"/>
      <c r="N66" s="65" t="s">
        <v>27</v>
      </c>
      <c r="O66" s="65" t="s">
        <v>1148</v>
      </c>
      <c r="P66" s="78"/>
    </row>
    <row r="67" spans="1:16" s="7" customFormat="1" ht="24.75" customHeight="1" outlineLevel="1" x14ac:dyDescent="0.25">
      <c r="A67" s="141">
        <v>20</v>
      </c>
      <c r="B67" s="119" t="s">
        <v>2665</v>
      </c>
      <c r="C67" s="65" t="s">
        <v>31</v>
      </c>
      <c r="D67" s="118" t="s">
        <v>2701</v>
      </c>
      <c r="E67" s="142">
        <v>42675</v>
      </c>
      <c r="F67" s="142">
        <v>42719</v>
      </c>
      <c r="G67" s="157">
        <f t="shared" si="3"/>
        <v>1.4666666666666666</v>
      </c>
      <c r="H67" s="119" t="s">
        <v>2702</v>
      </c>
      <c r="I67" s="63" t="s">
        <v>459</v>
      </c>
      <c r="J67" s="63" t="s">
        <v>475</v>
      </c>
      <c r="K67" s="120">
        <v>272427479</v>
      </c>
      <c r="L67" s="65" t="s">
        <v>1148</v>
      </c>
      <c r="M67" s="67"/>
      <c r="N67" s="65" t="s">
        <v>27</v>
      </c>
      <c r="O67" s="65" t="s">
        <v>1148</v>
      </c>
      <c r="P67" s="78"/>
    </row>
    <row r="68" spans="1:16" s="7" customFormat="1" ht="24.75" customHeight="1" outlineLevel="1" x14ac:dyDescent="0.25">
      <c r="A68" s="141">
        <v>21</v>
      </c>
      <c r="B68" s="119" t="s">
        <v>2665</v>
      </c>
      <c r="C68" s="65" t="s">
        <v>31</v>
      </c>
      <c r="D68" s="118" t="s">
        <v>2698</v>
      </c>
      <c r="E68" s="142">
        <v>42709</v>
      </c>
      <c r="F68" s="142">
        <v>43084</v>
      </c>
      <c r="G68" s="157">
        <f t="shared" si="3"/>
        <v>12.5</v>
      </c>
      <c r="H68" s="119" t="s">
        <v>2702</v>
      </c>
      <c r="I68" s="118" t="s">
        <v>459</v>
      </c>
      <c r="J68" s="63" t="s">
        <v>462</v>
      </c>
      <c r="K68" s="120">
        <v>3073259819</v>
      </c>
      <c r="L68" s="65" t="s">
        <v>1148</v>
      </c>
      <c r="M68" s="67"/>
      <c r="N68" s="65" t="s">
        <v>27</v>
      </c>
      <c r="O68" s="65" t="s">
        <v>26</v>
      </c>
      <c r="P68" s="78"/>
    </row>
    <row r="69" spans="1:16" s="7" customFormat="1" ht="24.75" customHeight="1" outlineLevel="1" x14ac:dyDescent="0.25">
      <c r="A69" s="141">
        <v>22</v>
      </c>
      <c r="B69" s="119" t="s">
        <v>2665</v>
      </c>
      <c r="C69" s="65" t="s">
        <v>31</v>
      </c>
      <c r="D69" s="118" t="s">
        <v>2698</v>
      </c>
      <c r="E69" s="142">
        <v>42709</v>
      </c>
      <c r="F69" s="142">
        <v>43084</v>
      </c>
      <c r="G69" s="157">
        <f t="shared" si="3"/>
        <v>12.5</v>
      </c>
      <c r="H69" s="119" t="s">
        <v>2702</v>
      </c>
      <c r="I69" s="63" t="s">
        <v>459</v>
      </c>
      <c r="J69" s="63" t="s">
        <v>480</v>
      </c>
      <c r="K69" s="120">
        <v>0</v>
      </c>
      <c r="L69" s="65" t="s">
        <v>1148</v>
      </c>
      <c r="M69" s="67"/>
      <c r="N69" s="65" t="s">
        <v>27</v>
      </c>
      <c r="O69" s="65" t="s">
        <v>26</v>
      </c>
      <c r="P69" s="78"/>
    </row>
    <row r="70" spans="1:16" s="7" customFormat="1" ht="24.75" customHeight="1" outlineLevel="1" x14ac:dyDescent="0.25">
      <c r="A70" s="141">
        <v>23</v>
      </c>
      <c r="B70" s="119" t="s">
        <v>2665</v>
      </c>
      <c r="C70" s="65" t="s">
        <v>31</v>
      </c>
      <c r="D70" s="63" t="s">
        <v>2703</v>
      </c>
      <c r="E70" s="142">
        <v>42709</v>
      </c>
      <c r="F70" s="142">
        <v>43084</v>
      </c>
      <c r="G70" s="157">
        <f t="shared" si="3"/>
        <v>12.5</v>
      </c>
      <c r="H70" s="119" t="s">
        <v>2704</v>
      </c>
      <c r="I70" s="63" t="s">
        <v>459</v>
      </c>
      <c r="J70" s="63" t="s">
        <v>461</v>
      </c>
      <c r="K70" s="66">
        <v>1514423093</v>
      </c>
      <c r="L70" s="65" t="s">
        <v>1148</v>
      </c>
      <c r="M70" s="67"/>
      <c r="N70" s="65" t="s">
        <v>27</v>
      </c>
      <c r="O70" s="65" t="s">
        <v>26</v>
      </c>
      <c r="P70" s="78"/>
    </row>
    <row r="71" spans="1:16" s="7" customFormat="1" ht="24.75" customHeight="1" outlineLevel="1" x14ac:dyDescent="0.25">
      <c r="A71" s="141">
        <v>24</v>
      </c>
      <c r="B71" s="119" t="s">
        <v>2665</v>
      </c>
      <c r="C71" s="65" t="s">
        <v>31</v>
      </c>
      <c r="D71" s="118" t="s">
        <v>2705</v>
      </c>
      <c r="E71" s="142">
        <v>42709</v>
      </c>
      <c r="F71" s="142">
        <v>43084</v>
      </c>
      <c r="G71" s="157">
        <f t="shared" si="3"/>
        <v>12.5</v>
      </c>
      <c r="H71" s="119" t="s">
        <v>2704</v>
      </c>
      <c r="I71" s="63" t="s">
        <v>459</v>
      </c>
      <c r="J71" s="63" t="s">
        <v>475</v>
      </c>
      <c r="K71" s="66">
        <v>2018030258</v>
      </c>
      <c r="L71" s="65" t="s">
        <v>1148</v>
      </c>
      <c r="M71" s="67"/>
      <c r="N71" s="65" t="s">
        <v>27</v>
      </c>
      <c r="O71" s="65" t="s">
        <v>26</v>
      </c>
      <c r="P71" s="78"/>
    </row>
    <row r="72" spans="1:16" s="7" customFormat="1" ht="24.75" customHeight="1" outlineLevel="1" x14ac:dyDescent="0.25">
      <c r="A72" s="141">
        <v>25</v>
      </c>
      <c r="B72" s="119" t="s">
        <v>2665</v>
      </c>
      <c r="C72" s="65" t="s">
        <v>31</v>
      </c>
      <c r="D72" s="63" t="s">
        <v>2706</v>
      </c>
      <c r="E72" s="142">
        <v>43405</v>
      </c>
      <c r="F72" s="142">
        <v>43434</v>
      </c>
      <c r="G72" s="157">
        <f t="shared" si="3"/>
        <v>0.96666666666666667</v>
      </c>
      <c r="H72" s="119" t="s">
        <v>2707</v>
      </c>
      <c r="I72" s="63" t="s">
        <v>459</v>
      </c>
      <c r="J72" s="63" t="s">
        <v>475</v>
      </c>
      <c r="K72" s="66">
        <v>252629188</v>
      </c>
      <c r="L72" s="65" t="s">
        <v>1148</v>
      </c>
      <c r="M72" s="67"/>
      <c r="N72" s="65" t="s">
        <v>27</v>
      </c>
      <c r="O72" s="65" t="s">
        <v>1148</v>
      </c>
      <c r="P72" s="78"/>
    </row>
    <row r="73" spans="1:16" s="7" customFormat="1" ht="24.75" customHeight="1" outlineLevel="1" x14ac:dyDescent="0.25">
      <c r="A73" s="141">
        <v>26</v>
      </c>
      <c r="B73" s="119" t="s">
        <v>2665</v>
      </c>
      <c r="C73" s="121" t="s">
        <v>31</v>
      </c>
      <c r="D73" s="63" t="s">
        <v>2708</v>
      </c>
      <c r="E73" s="142">
        <v>43068</v>
      </c>
      <c r="F73" s="142">
        <v>43312</v>
      </c>
      <c r="G73" s="157">
        <f t="shared" si="3"/>
        <v>8.1333333333333329</v>
      </c>
      <c r="H73" s="119" t="s">
        <v>2709</v>
      </c>
      <c r="I73" s="63" t="s">
        <v>459</v>
      </c>
      <c r="J73" s="63" t="s">
        <v>475</v>
      </c>
      <c r="K73" s="66">
        <v>1640798292</v>
      </c>
      <c r="L73" s="65" t="s">
        <v>1148</v>
      </c>
      <c r="M73" s="67"/>
      <c r="N73" s="65" t="s">
        <v>27</v>
      </c>
      <c r="O73" s="65" t="s">
        <v>1148</v>
      </c>
      <c r="P73" s="78"/>
    </row>
    <row r="74" spans="1:16" s="7" customFormat="1" ht="24.75" customHeight="1" outlineLevel="1" x14ac:dyDescent="0.25">
      <c r="A74" s="141">
        <v>27</v>
      </c>
      <c r="B74" s="119" t="s">
        <v>2665</v>
      </c>
      <c r="C74" s="65" t="s">
        <v>31</v>
      </c>
      <c r="D74" s="63" t="s">
        <v>2710</v>
      </c>
      <c r="E74" s="142">
        <v>43393</v>
      </c>
      <c r="F74" s="142">
        <v>43434</v>
      </c>
      <c r="G74" s="157">
        <f t="shared" si="3"/>
        <v>1.3666666666666667</v>
      </c>
      <c r="H74" s="119" t="s">
        <v>2709</v>
      </c>
      <c r="I74" s="63" t="s">
        <v>459</v>
      </c>
      <c r="J74" s="63" t="s">
        <v>462</v>
      </c>
      <c r="K74" s="66">
        <v>480012074</v>
      </c>
      <c r="L74" s="65" t="s">
        <v>1148</v>
      </c>
      <c r="M74" s="67"/>
      <c r="N74" s="65" t="s">
        <v>27</v>
      </c>
      <c r="O74" s="65" t="s">
        <v>1148</v>
      </c>
      <c r="P74" s="78"/>
    </row>
    <row r="75" spans="1:16" s="7" customFormat="1" ht="24.75" customHeight="1" outlineLevel="1" x14ac:dyDescent="0.25">
      <c r="A75" s="141">
        <v>28</v>
      </c>
      <c r="B75" s="119" t="s">
        <v>2665</v>
      </c>
      <c r="C75" s="65" t="s">
        <v>31</v>
      </c>
      <c r="D75" s="118" t="s">
        <v>2710</v>
      </c>
      <c r="E75" s="142">
        <v>43393</v>
      </c>
      <c r="F75" s="142">
        <v>43434</v>
      </c>
      <c r="G75" s="157">
        <f t="shared" si="3"/>
        <v>1.3666666666666667</v>
      </c>
      <c r="H75" s="119" t="s">
        <v>2709</v>
      </c>
      <c r="I75" s="63" t="s">
        <v>459</v>
      </c>
      <c r="J75" s="63" t="s">
        <v>480</v>
      </c>
      <c r="K75" s="120">
        <v>0</v>
      </c>
      <c r="L75" s="65" t="s">
        <v>1148</v>
      </c>
      <c r="M75" s="67"/>
      <c r="N75" s="65" t="s">
        <v>27</v>
      </c>
      <c r="O75" s="65" t="s">
        <v>1148</v>
      </c>
      <c r="P75" s="78"/>
    </row>
    <row r="76" spans="1:16" s="7" customFormat="1" ht="24.75" customHeight="1" outlineLevel="1" x14ac:dyDescent="0.25">
      <c r="A76" s="141">
        <v>29</v>
      </c>
      <c r="B76" s="119" t="s">
        <v>2665</v>
      </c>
      <c r="C76" s="65" t="s">
        <v>31</v>
      </c>
      <c r="D76" s="63" t="s">
        <v>2711</v>
      </c>
      <c r="E76" s="142">
        <v>43067</v>
      </c>
      <c r="F76" s="142">
        <v>43312</v>
      </c>
      <c r="G76" s="157">
        <f t="shared" si="3"/>
        <v>8.1666666666666661</v>
      </c>
      <c r="H76" s="119" t="s">
        <v>2709</v>
      </c>
      <c r="I76" s="63" t="s">
        <v>459</v>
      </c>
      <c r="J76" s="63" t="s">
        <v>462</v>
      </c>
      <c r="K76" s="66">
        <v>2077348604</v>
      </c>
      <c r="L76" s="65" t="s">
        <v>1148</v>
      </c>
      <c r="M76" s="67"/>
      <c r="N76" s="65" t="s">
        <v>27</v>
      </c>
      <c r="O76" s="65" t="s">
        <v>26</v>
      </c>
      <c r="P76" s="78"/>
    </row>
    <row r="77" spans="1:16" s="7" customFormat="1" ht="24.75" customHeight="1" outlineLevel="1" x14ac:dyDescent="0.25">
      <c r="A77" s="141">
        <v>30</v>
      </c>
      <c r="B77" s="119" t="s">
        <v>2665</v>
      </c>
      <c r="C77" s="65" t="s">
        <v>31</v>
      </c>
      <c r="D77" s="118" t="s">
        <v>2711</v>
      </c>
      <c r="E77" s="142">
        <v>43067</v>
      </c>
      <c r="F77" s="142">
        <v>43312</v>
      </c>
      <c r="G77" s="157">
        <f t="shared" si="3"/>
        <v>8.1666666666666661</v>
      </c>
      <c r="H77" s="119" t="s">
        <v>2709</v>
      </c>
      <c r="I77" s="63" t="s">
        <v>459</v>
      </c>
      <c r="J77" s="63" t="s">
        <v>480</v>
      </c>
      <c r="K77" s="120">
        <v>0</v>
      </c>
      <c r="L77" s="65" t="s">
        <v>1148</v>
      </c>
      <c r="M77" s="67"/>
      <c r="N77" s="65" t="s">
        <v>27</v>
      </c>
      <c r="O77" s="65" t="s">
        <v>26</v>
      </c>
      <c r="P77" s="78"/>
    </row>
    <row r="78" spans="1:16" s="7" customFormat="1" ht="24.75" customHeight="1" outlineLevel="1" x14ac:dyDescent="0.25">
      <c r="A78" s="141">
        <v>31</v>
      </c>
      <c r="B78" s="119" t="s">
        <v>2665</v>
      </c>
      <c r="C78" s="65" t="s">
        <v>31</v>
      </c>
      <c r="D78" s="63" t="s">
        <v>2712</v>
      </c>
      <c r="E78" s="142">
        <v>43069</v>
      </c>
      <c r="F78" s="142">
        <v>43312</v>
      </c>
      <c r="G78" s="157">
        <f t="shared" si="3"/>
        <v>8.1</v>
      </c>
      <c r="H78" s="119" t="s">
        <v>2709</v>
      </c>
      <c r="I78" s="63" t="s">
        <v>459</v>
      </c>
      <c r="J78" s="63" t="s">
        <v>461</v>
      </c>
      <c r="K78" s="66">
        <v>1108180371</v>
      </c>
      <c r="L78" s="65" t="s">
        <v>1148</v>
      </c>
      <c r="M78" s="67"/>
      <c r="N78" s="65" t="s">
        <v>27</v>
      </c>
      <c r="O78" s="65" t="s">
        <v>1148</v>
      </c>
      <c r="P78" s="78"/>
    </row>
    <row r="79" spans="1:16" s="7" customFormat="1" ht="24.75" customHeight="1" outlineLevel="1" x14ac:dyDescent="0.25">
      <c r="A79" s="141">
        <v>32</v>
      </c>
      <c r="B79" s="119" t="s">
        <v>2665</v>
      </c>
      <c r="C79" s="65" t="s">
        <v>31</v>
      </c>
      <c r="D79" s="63" t="s">
        <v>2713</v>
      </c>
      <c r="E79" s="142">
        <v>43300</v>
      </c>
      <c r="F79" s="142">
        <v>43404</v>
      </c>
      <c r="G79" s="157">
        <f t="shared" si="3"/>
        <v>3.4666666666666668</v>
      </c>
      <c r="H79" s="119" t="s">
        <v>2709</v>
      </c>
      <c r="I79" s="63" t="s">
        <v>459</v>
      </c>
      <c r="J79" s="63" t="s">
        <v>462</v>
      </c>
      <c r="K79" s="66">
        <v>1013181673</v>
      </c>
      <c r="L79" s="65" t="s">
        <v>1148</v>
      </c>
      <c r="M79" s="67"/>
      <c r="N79" s="65" t="s">
        <v>27</v>
      </c>
      <c r="O79" s="65" t="s">
        <v>1148</v>
      </c>
      <c r="P79" s="78"/>
    </row>
    <row r="80" spans="1:16" s="7" customFormat="1" ht="24.75" customHeight="1" outlineLevel="1" x14ac:dyDescent="0.25">
      <c r="A80" s="141">
        <v>33</v>
      </c>
      <c r="B80" s="119" t="s">
        <v>2665</v>
      </c>
      <c r="C80" s="65" t="s">
        <v>31</v>
      </c>
      <c r="D80" s="118" t="s">
        <v>2713</v>
      </c>
      <c r="E80" s="142">
        <v>43300</v>
      </c>
      <c r="F80" s="142">
        <v>43404</v>
      </c>
      <c r="G80" s="157">
        <f t="shared" si="3"/>
        <v>3.4666666666666668</v>
      </c>
      <c r="H80" s="119" t="s">
        <v>2709</v>
      </c>
      <c r="I80" s="63" t="s">
        <v>459</v>
      </c>
      <c r="J80" s="63" t="s">
        <v>480</v>
      </c>
      <c r="K80" s="120">
        <v>0</v>
      </c>
      <c r="L80" s="65" t="s">
        <v>1148</v>
      </c>
      <c r="M80" s="67"/>
      <c r="N80" s="65" t="s">
        <v>27</v>
      </c>
      <c r="O80" s="65" t="s">
        <v>1148</v>
      </c>
      <c r="P80" s="78"/>
    </row>
    <row r="81" spans="1:16" s="7" customFormat="1" ht="24.75" customHeight="1" outlineLevel="1" x14ac:dyDescent="0.25">
      <c r="A81" s="141">
        <v>34</v>
      </c>
      <c r="B81" s="119" t="s">
        <v>2665</v>
      </c>
      <c r="C81" s="65" t="s">
        <v>31</v>
      </c>
      <c r="D81" s="63" t="s">
        <v>2714</v>
      </c>
      <c r="E81" s="142">
        <v>42970</v>
      </c>
      <c r="F81" s="142">
        <v>43434</v>
      </c>
      <c r="G81" s="157">
        <f t="shared" si="3"/>
        <v>15.466666666666667</v>
      </c>
      <c r="H81" s="119" t="s">
        <v>2709</v>
      </c>
      <c r="I81" s="63" t="s">
        <v>459</v>
      </c>
      <c r="J81" s="63" t="s">
        <v>461</v>
      </c>
      <c r="K81" s="66">
        <v>253154524</v>
      </c>
      <c r="L81" s="65" t="s">
        <v>1148</v>
      </c>
      <c r="M81" s="67"/>
      <c r="N81" s="65" t="s">
        <v>27</v>
      </c>
      <c r="O81" s="65" t="s">
        <v>1148</v>
      </c>
      <c r="P81" s="78"/>
    </row>
    <row r="82" spans="1:16" s="7" customFormat="1" ht="24.75" customHeight="1" outlineLevel="1" x14ac:dyDescent="0.25">
      <c r="A82" s="141">
        <v>35</v>
      </c>
      <c r="B82" s="119" t="s">
        <v>2665</v>
      </c>
      <c r="C82" s="65" t="s">
        <v>31</v>
      </c>
      <c r="D82" s="63" t="s">
        <v>2715</v>
      </c>
      <c r="E82" s="142">
        <v>43305</v>
      </c>
      <c r="F82" s="142">
        <v>43404</v>
      </c>
      <c r="G82" s="157">
        <f t="shared" si="3"/>
        <v>3.3</v>
      </c>
      <c r="H82" s="119" t="s">
        <v>2716</v>
      </c>
      <c r="I82" s="63" t="s">
        <v>459</v>
      </c>
      <c r="J82" s="63" t="s">
        <v>461</v>
      </c>
      <c r="K82" s="66">
        <v>534202988</v>
      </c>
      <c r="L82" s="65" t="s">
        <v>1148</v>
      </c>
      <c r="M82" s="67"/>
      <c r="N82" s="65" t="s">
        <v>27</v>
      </c>
      <c r="O82" s="65" t="s">
        <v>1148</v>
      </c>
      <c r="P82" s="78"/>
    </row>
    <row r="83" spans="1:16" s="7" customFormat="1" ht="24.75" customHeight="1" outlineLevel="1" x14ac:dyDescent="0.25">
      <c r="A83" s="141">
        <v>36</v>
      </c>
      <c r="B83" s="119" t="s">
        <v>2665</v>
      </c>
      <c r="C83" s="65" t="s">
        <v>31</v>
      </c>
      <c r="D83" s="63" t="s">
        <v>2717</v>
      </c>
      <c r="E83" s="142">
        <v>43482</v>
      </c>
      <c r="F83" s="142">
        <v>43821</v>
      </c>
      <c r="G83" s="157">
        <f t="shared" si="3"/>
        <v>11.3</v>
      </c>
      <c r="H83" s="64" t="s">
        <v>2722</v>
      </c>
      <c r="I83" s="63" t="s">
        <v>459</v>
      </c>
      <c r="J83" s="63" t="s">
        <v>475</v>
      </c>
      <c r="K83" s="66">
        <v>1918165756</v>
      </c>
      <c r="L83" s="65" t="s">
        <v>1148</v>
      </c>
      <c r="M83" s="67"/>
      <c r="N83" s="65" t="s">
        <v>27</v>
      </c>
      <c r="O83" s="65" t="s">
        <v>1148</v>
      </c>
      <c r="P83" s="78"/>
    </row>
    <row r="84" spans="1:16" s="7" customFormat="1" ht="24.75" customHeight="1" outlineLevel="1" x14ac:dyDescent="0.25">
      <c r="A84" s="141">
        <v>37</v>
      </c>
      <c r="B84" s="119" t="s">
        <v>2665</v>
      </c>
      <c r="C84" s="65" t="s">
        <v>31</v>
      </c>
      <c r="D84" s="63" t="s">
        <v>2719</v>
      </c>
      <c r="E84" s="142">
        <v>43482</v>
      </c>
      <c r="F84" s="142">
        <v>43821</v>
      </c>
      <c r="G84" s="157">
        <f t="shared" si="3"/>
        <v>11.3</v>
      </c>
      <c r="H84" s="119" t="s">
        <v>2718</v>
      </c>
      <c r="I84" s="63" t="s">
        <v>459</v>
      </c>
      <c r="J84" s="63" t="s">
        <v>461</v>
      </c>
      <c r="K84" s="66">
        <v>1196904380</v>
      </c>
      <c r="L84" s="65" t="s">
        <v>1148</v>
      </c>
      <c r="M84" s="67"/>
      <c r="N84" s="65" t="s">
        <v>27</v>
      </c>
      <c r="O84" s="65" t="s">
        <v>1148</v>
      </c>
      <c r="P84" s="78"/>
    </row>
    <row r="85" spans="1:16" s="7" customFormat="1" ht="24.75" customHeight="1" outlineLevel="1" x14ac:dyDescent="0.25">
      <c r="A85" s="141">
        <v>38</v>
      </c>
      <c r="B85" s="119" t="s">
        <v>2665</v>
      </c>
      <c r="C85" s="65" t="s">
        <v>31</v>
      </c>
      <c r="D85" s="63" t="s">
        <v>2720</v>
      </c>
      <c r="E85" s="142">
        <v>43482</v>
      </c>
      <c r="F85" s="142">
        <v>43821</v>
      </c>
      <c r="G85" s="157">
        <f t="shared" si="3"/>
        <v>11.3</v>
      </c>
      <c r="H85" s="119" t="s">
        <v>2718</v>
      </c>
      <c r="I85" s="63" t="s">
        <v>459</v>
      </c>
      <c r="J85" s="63" t="s">
        <v>462</v>
      </c>
      <c r="K85" s="66">
        <v>3718938997</v>
      </c>
      <c r="L85" s="65" t="s">
        <v>1148</v>
      </c>
      <c r="M85" s="67"/>
      <c r="N85" s="65" t="s">
        <v>27</v>
      </c>
      <c r="O85" s="65" t="s">
        <v>1148</v>
      </c>
      <c r="P85" s="78"/>
    </row>
    <row r="86" spans="1:16" s="7" customFormat="1" ht="24.75" customHeight="1" outlineLevel="1" x14ac:dyDescent="0.25">
      <c r="A86" s="141">
        <v>39</v>
      </c>
      <c r="B86" s="119" t="s">
        <v>2665</v>
      </c>
      <c r="C86" s="65" t="s">
        <v>31</v>
      </c>
      <c r="D86" s="118" t="s">
        <v>2720</v>
      </c>
      <c r="E86" s="142">
        <v>43482</v>
      </c>
      <c r="F86" s="142">
        <v>43821</v>
      </c>
      <c r="G86" s="157">
        <f t="shared" si="3"/>
        <v>11.3</v>
      </c>
      <c r="H86" s="119" t="s">
        <v>2718</v>
      </c>
      <c r="I86" s="63" t="s">
        <v>459</v>
      </c>
      <c r="J86" s="63" t="s">
        <v>480</v>
      </c>
      <c r="K86" s="120">
        <v>0</v>
      </c>
      <c r="L86" s="65" t="s">
        <v>1148</v>
      </c>
      <c r="M86" s="67"/>
      <c r="N86" s="65" t="s">
        <v>27</v>
      </c>
      <c r="O86" s="65" t="s">
        <v>1148</v>
      </c>
      <c r="P86" s="78"/>
    </row>
    <row r="87" spans="1:16" s="7" customFormat="1" ht="24.75" customHeight="1" outlineLevel="1" x14ac:dyDescent="0.25">
      <c r="A87" s="141">
        <v>40</v>
      </c>
      <c r="B87" s="119"/>
      <c r="C87" s="65"/>
      <c r="D87" s="63"/>
      <c r="E87" s="142"/>
      <c r="F87" s="142"/>
      <c r="G87" s="157" t="str">
        <f t="shared" si="3"/>
        <v/>
      </c>
      <c r="H87" s="64"/>
      <c r="I87" s="63"/>
      <c r="J87" s="63"/>
      <c r="K87" s="120"/>
      <c r="L87" s="65"/>
      <c r="M87" s="67"/>
      <c r="N87" s="65"/>
      <c r="O87" s="65"/>
      <c r="P87" s="78"/>
    </row>
    <row r="88" spans="1:16" s="7" customFormat="1" ht="24.75" customHeight="1" outlineLevel="1" x14ac:dyDescent="0.25">
      <c r="A88" s="141">
        <v>41</v>
      </c>
      <c r="B88" s="119"/>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119"/>
      <c r="C89" s="65"/>
      <c r="D89" s="118"/>
      <c r="E89" s="142"/>
      <c r="F89" s="142"/>
      <c r="G89" s="157" t="str">
        <f t="shared" si="3"/>
        <v/>
      </c>
      <c r="H89" s="64"/>
      <c r="I89" s="63"/>
      <c r="J89" s="63"/>
      <c r="K89" s="66"/>
      <c r="L89" s="65"/>
      <c r="M89" s="67"/>
      <c r="N89" s="65"/>
      <c r="O89" s="65"/>
      <c r="P89" s="78"/>
    </row>
    <row r="90" spans="1:16" s="7" customFormat="1" ht="24.75" customHeight="1" outlineLevel="1" x14ac:dyDescent="0.25">
      <c r="A90" s="141">
        <v>43</v>
      </c>
      <c r="B90" s="119"/>
      <c r="C90" s="65"/>
      <c r="D90" s="118"/>
      <c r="E90" s="142"/>
      <c r="F90" s="142"/>
      <c r="G90" s="157" t="str">
        <f t="shared" si="3"/>
        <v/>
      </c>
      <c r="H90" s="64"/>
      <c r="I90" s="63"/>
      <c r="J90" s="63"/>
      <c r="K90" s="66"/>
      <c r="L90" s="65"/>
      <c r="M90" s="67"/>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2688</v>
      </c>
      <c r="E114" s="142">
        <v>43893</v>
      </c>
      <c r="F114" s="142">
        <v>44196</v>
      </c>
      <c r="G114" s="157">
        <f>IF(AND(E114&lt;&gt;"",F114&lt;&gt;""),((F114-E114)/30),"")</f>
        <v>10.1</v>
      </c>
      <c r="H114" s="119" t="s">
        <v>2721</v>
      </c>
      <c r="I114" s="142" t="s">
        <v>459</v>
      </c>
      <c r="J114" s="118" t="s">
        <v>474</v>
      </c>
      <c r="K114" s="120">
        <v>1459895113</v>
      </c>
      <c r="L114" s="99">
        <f>+IF(AND(K114&gt;0,O114="Ejecución"),(K114/877802)*Tabla28[[#This Row],[% participación]],IF(AND(K114&gt;0,O114&lt;&gt;"Ejecución"),"-",""))</f>
        <v>1663.125753871602</v>
      </c>
      <c r="M114" s="121" t="s">
        <v>1148</v>
      </c>
      <c r="N114" s="170">
        <f>+IF(M118="No",1,IF(M118="Si","Ingrese %",""))</f>
        <v>1</v>
      </c>
      <c r="O114" s="159" t="s">
        <v>1150</v>
      </c>
      <c r="P114" s="77"/>
    </row>
    <row r="115" spans="1:16" s="6" customFormat="1" ht="24.75" customHeight="1" x14ac:dyDescent="0.25">
      <c r="A115" s="140">
        <v>2</v>
      </c>
      <c r="B115" s="158" t="s">
        <v>2665</v>
      </c>
      <c r="C115" s="160" t="s">
        <v>31</v>
      </c>
      <c r="D115" s="118" t="s">
        <v>2688</v>
      </c>
      <c r="E115" s="142">
        <v>43893</v>
      </c>
      <c r="F115" s="142">
        <v>44196</v>
      </c>
      <c r="G115" s="157">
        <f t="shared" ref="G115:G116" si="4">IF(AND(E115&lt;&gt;"",F115&lt;&gt;""),((F115-E115)/30),"")</f>
        <v>10.1</v>
      </c>
      <c r="H115" s="119" t="s">
        <v>2721</v>
      </c>
      <c r="I115" s="63" t="s">
        <v>459</v>
      </c>
      <c r="J115" s="63" t="s">
        <v>477</v>
      </c>
      <c r="K115" s="120">
        <v>0</v>
      </c>
      <c r="L115" s="99" t="str">
        <f>+IF(AND(K115&gt;0,O115="Ejecución"),(K115/877802)*Tabla28[[#This Row],[% participación]],IF(AND(K115&gt;0,O115&lt;&gt;"Ejecución"),"-",""))</f>
        <v/>
      </c>
      <c r="M115" s="65" t="s">
        <v>1148</v>
      </c>
      <c r="N115" s="170">
        <f>+IF(M118="No",1,IF(M118="Si","Ingrese %",""))</f>
        <v>1</v>
      </c>
      <c r="O115" s="159" t="s">
        <v>1150</v>
      </c>
      <c r="P115" s="77"/>
    </row>
    <row r="116" spans="1:16" s="6" customFormat="1" ht="24.75" customHeight="1" x14ac:dyDescent="0.25">
      <c r="A116" s="140">
        <v>3</v>
      </c>
      <c r="B116" s="158" t="s">
        <v>2665</v>
      </c>
      <c r="C116" s="160" t="s">
        <v>31</v>
      </c>
      <c r="D116" s="63" t="s">
        <v>2691</v>
      </c>
      <c r="E116" s="142">
        <v>43893</v>
      </c>
      <c r="F116" s="142">
        <v>44196</v>
      </c>
      <c r="G116" s="157">
        <f t="shared" si="4"/>
        <v>10.1</v>
      </c>
      <c r="H116" s="119" t="s">
        <v>2721</v>
      </c>
      <c r="I116" s="118" t="s">
        <v>459</v>
      </c>
      <c r="J116" s="63" t="s">
        <v>467</v>
      </c>
      <c r="K116" s="68">
        <v>4648645002</v>
      </c>
      <c r="L116" s="99">
        <f>+IF(AND(K116&gt;0,O116="Ejecución"),(K116/877802)*Tabla28[[#This Row],[% participación]],IF(AND(K116&gt;0,O116&lt;&gt;"Ejecución"),"-",""))</f>
        <v>5295.7785491488967</v>
      </c>
      <c r="M116" s="65" t="s">
        <v>1148</v>
      </c>
      <c r="N116" s="170">
        <f>+IF(M118="No",1,IF(M118="Si","Ingrese %",""))</f>
        <v>1</v>
      </c>
      <c r="O116" s="159" t="s">
        <v>1150</v>
      </c>
      <c r="P116" s="77"/>
    </row>
    <row r="117" spans="1:16" s="6" customFormat="1" ht="24.75" customHeight="1" outlineLevel="1" x14ac:dyDescent="0.25">
      <c r="A117" s="140">
        <v>4</v>
      </c>
      <c r="B117" s="158" t="s">
        <v>2665</v>
      </c>
      <c r="C117" s="160" t="s">
        <v>31</v>
      </c>
      <c r="D117" s="118" t="s">
        <v>2691</v>
      </c>
      <c r="E117" s="142">
        <v>43893</v>
      </c>
      <c r="F117" s="142">
        <v>44196</v>
      </c>
      <c r="G117" s="157">
        <f t="shared" ref="G117:G159" si="5">IF(AND(E117&lt;&gt;"",F117&lt;&gt;""),((F117-E117)/30),"")</f>
        <v>10.1</v>
      </c>
      <c r="H117" s="119" t="s">
        <v>2721</v>
      </c>
      <c r="I117" s="118" t="s">
        <v>459</v>
      </c>
      <c r="J117" s="63" t="s">
        <v>469</v>
      </c>
      <c r="K117" s="68">
        <v>0</v>
      </c>
      <c r="L117" s="99" t="str">
        <f>+IF(AND(K117&gt;0,O117="Ejecución"),(K117/877802)*Tabla28[[#This Row],[% participación]],IF(AND(K117&gt;0,O117&lt;&gt;"Ejecución"),"-",""))</f>
        <v/>
      </c>
      <c r="M117" s="65" t="s">
        <v>1148</v>
      </c>
      <c r="N117" s="170">
        <f>+IF(M118="No",1,IF(M118="Si","Ingrese %",""))</f>
        <v>1</v>
      </c>
      <c r="O117" s="159" t="s">
        <v>1150</v>
      </c>
      <c r="P117" s="77"/>
    </row>
    <row r="118" spans="1:16" s="7" customFormat="1" ht="24.75" customHeight="1" outlineLevel="1" x14ac:dyDescent="0.25">
      <c r="A118" s="141">
        <v>5</v>
      </c>
      <c r="B118" s="158" t="s">
        <v>2665</v>
      </c>
      <c r="C118" s="160" t="s">
        <v>31</v>
      </c>
      <c r="D118" s="118" t="s">
        <v>2691</v>
      </c>
      <c r="E118" s="142">
        <v>43893</v>
      </c>
      <c r="F118" s="142">
        <v>44196</v>
      </c>
      <c r="G118" s="157">
        <f t="shared" si="5"/>
        <v>10.1</v>
      </c>
      <c r="H118" s="119" t="s">
        <v>2721</v>
      </c>
      <c r="I118" s="118" t="s">
        <v>459</v>
      </c>
      <c r="J118" s="63" t="s">
        <v>471</v>
      </c>
      <c r="K118" s="68">
        <v>0</v>
      </c>
      <c r="L118" s="99" t="str">
        <f>+IF(AND(K118&gt;0,O118="Ejecución"),(K118/877802)*Tabla28[[#This Row],[% participación]],IF(AND(K118&gt;0,O118&lt;&gt;"Ejecución"),"-",""))</f>
        <v/>
      </c>
      <c r="M118" s="65" t="s">
        <v>1148</v>
      </c>
      <c r="N118" s="170">
        <f t="shared" ref="N118:N160" si="6">+IF(M118="No",1,IF(M118="Si","Ingrese %",""))</f>
        <v>1</v>
      </c>
      <c r="O118" s="159" t="s">
        <v>1150</v>
      </c>
      <c r="P118" s="78"/>
    </row>
    <row r="119" spans="1:16" s="7" customFormat="1" ht="24.75" customHeight="1" outlineLevel="1" x14ac:dyDescent="0.25">
      <c r="A119" s="141">
        <v>6</v>
      </c>
      <c r="B119" s="158" t="s">
        <v>2665</v>
      </c>
      <c r="C119" s="160" t="s">
        <v>31</v>
      </c>
      <c r="D119" s="63" t="s">
        <v>2690</v>
      </c>
      <c r="E119" s="142">
        <v>43893</v>
      </c>
      <c r="F119" s="142">
        <v>44196</v>
      </c>
      <c r="G119" s="157">
        <f t="shared" si="5"/>
        <v>10.1</v>
      </c>
      <c r="H119" s="119" t="s">
        <v>2721</v>
      </c>
      <c r="I119" s="118" t="s">
        <v>459</v>
      </c>
      <c r="J119" s="63" t="s">
        <v>461</v>
      </c>
      <c r="K119" s="68">
        <v>3887163884</v>
      </c>
      <c r="L119" s="99">
        <f>+IF(AND(K119&gt;0,O119="Ejecución"),(K119/877802)*Tabla28[[#This Row],[% participación]],IF(AND(K119&gt;0,O119&lt;&gt;"Ejecución"),"-",""))</f>
        <v>4428.2923529451973</v>
      </c>
      <c r="M119" s="65" t="s">
        <v>1148</v>
      </c>
      <c r="N119" s="170">
        <f t="shared" si="6"/>
        <v>1</v>
      </c>
      <c r="O119" s="159" t="s">
        <v>1150</v>
      </c>
      <c r="P119" s="78"/>
    </row>
    <row r="120" spans="1:16" s="7" customFormat="1" ht="24.75" customHeight="1" outlineLevel="1" x14ac:dyDescent="0.25">
      <c r="A120" s="141">
        <v>7</v>
      </c>
      <c r="B120" s="158" t="s">
        <v>2665</v>
      </c>
      <c r="C120" s="160" t="s">
        <v>31</v>
      </c>
      <c r="D120" s="63" t="s">
        <v>2689</v>
      </c>
      <c r="E120" s="142">
        <v>43893</v>
      </c>
      <c r="F120" s="142">
        <v>44196</v>
      </c>
      <c r="G120" s="157">
        <f t="shared" si="5"/>
        <v>10.1</v>
      </c>
      <c r="H120" s="119" t="s">
        <v>2721</v>
      </c>
      <c r="I120" s="118" t="s">
        <v>459</v>
      </c>
      <c r="J120" s="63" t="s">
        <v>481</v>
      </c>
      <c r="K120" s="68">
        <v>3702210993</v>
      </c>
      <c r="L120" s="99">
        <f>+IF(AND(K120&gt;0,O120="Ejecución"),(K120/877802)*Tabla28[[#This Row],[% participación]],IF(AND(K120&gt;0,O120&lt;&gt;"Ejecución"),"-",""))</f>
        <v>4217.5923420087902</v>
      </c>
      <c r="M120" s="65" t="s">
        <v>1148</v>
      </c>
      <c r="N120" s="170">
        <f t="shared" si="6"/>
        <v>1</v>
      </c>
      <c r="O120" s="159" t="s">
        <v>1150</v>
      </c>
      <c r="P120" s="78"/>
    </row>
    <row r="121" spans="1:16" s="7" customFormat="1" ht="24.75" customHeight="1" outlineLevel="1" x14ac:dyDescent="0.25">
      <c r="A121" s="141">
        <v>8</v>
      </c>
      <c r="B121" s="158" t="s">
        <v>2665</v>
      </c>
      <c r="C121" s="160" t="s">
        <v>31</v>
      </c>
      <c r="D121" s="118" t="s">
        <v>2689</v>
      </c>
      <c r="E121" s="142">
        <v>43893</v>
      </c>
      <c r="F121" s="142">
        <v>44196</v>
      </c>
      <c r="G121" s="157">
        <f t="shared" si="5"/>
        <v>10.1</v>
      </c>
      <c r="H121" s="119" t="s">
        <v>2721</v>
      </c>
      <c r="I121" s="118" t="s">
        <v>459</v>
      </c>
      <c r="J121" s="63" t="s">
        <v>479</v>
      </c>
      <c r="K121" s="68">
        <v>0</v>
      </c>
      <c r="L121" s="99" t="str">
        <f>+IF(AND(K121&gt;0,O121="Ejecución"),(K121/877802)*Tabla28[[#This Row],[% participación]],IF(AND(K121&gt;0,O121&lt;&gt;"Ejecución"),"-",""))</f>
        <v/>
      </c>
      <c r="M121" s="65" t="s">
        <v>1148</v>
      </c>
      <c r="N121" s="170">
        <f t="shared" si="6"/>
        <v>1</v>
      </c>
      <c r="O121" s="159" t="s">
        <v>1150</v>
      </c>
      <c r="P121" s="78"/>
    </row>
    <row r="122" spans="1:16" s="7" customFormat="1" ht="24.75" customHeight="1" outlineLevel="1" x14ac:dyDescent="0.25">
      <c r="A122" s="141">
        <v>9</v>
      </c>
      <c r="B122" s="158" t="s">
        <v>2665</v>
      </c>
      <c r="C122" s="160" t="s">
        <v>31</v>
      </c>
      <c r="D122" s="118" t="s">
        <v>2689</v>
      </c>
      <c r="E122" s="142">
        <v>43893</v>
      </c>
      <c r="F122" s="142">
        <v>44196</v>
      </c>
      <c r="G122" s="157">
        <f t="shared" si="5"/>
        <v>10.1</v>
      </c>
      <c r="H122" s="119" t="s">
        <v>2721</v>
      </c>
      <c r="I122" s="118" t="s">
        <v>459</v>
      </c>
      <c r="J122" s="63" t="s">
        <v>461</v>
      </c>
      <c r="K122" s="68">
        <v>0</v>
      </c>
      <c r="L122" s="99" t="str">
        <f>+IF(AND(K122&gt;0,O122="Ejecución"),(K122/877802)*Tabla28[[#This Row],[% participación]],IF(AND(K122&gt;0,O122&lt;&gt;"Ejecución"),"-",""))</f>
        <v/>
      </c>
      <c r="M122" s="65" t="s">
        <v>1148</v>
      </c>
      <c r="N122" s="170">
        <f t="shared" si="6"/>
        <v>1</v>
      </c>
      <c r="O122" s="159" t="s">
        <v>1150</v>
      </c>
      <c r="P122" s="78"/>
    </row>
    <row r="123" spans="1:16" s="7" customFormat="1" ht="24.75" customHeight="1" outlineLevel="1" x14ac:dyDescent="0.25">
      <c r="A123" s="141">
        <v>10</v>
      </c>
      <c r="B123" s="158" t="s">
        <v>2665</v>
      </c>
      <c r="C123" s="160" t="s">
        <v>31</v>
      </c>
      <c r="D123" s="118"/>
      <c r="E123" s="142"/>
      <c r="F123" s="142"/>
      <c r="G123" s="157" t="str">
        <f t="shared" si="5"/>
        <v/>
      </c>
      <c r="H123" s="64"/>
      <c r="I123" s="118"/>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5"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5" t="s">
        <v>26</v>
      </c>
      <c r="E167" s="8"/>
      <c r="F167" s="5"/>
      <c r="G167" s="105"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0.01</v>
      </c>
      <c r="G179" s="162">
        <f>IF(F179&gt;0,SUM(E179+F179),"")</f>
        <v>0.03</v>
      </c>
      <c r="H179" s="5"/>
      <c r="I179" s="188" t="s">
        <v>2671</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110705591.52</v>
      </c>
      <c r="F185" s="91"/>
      <c r="G185" s="92"/>
      <c r="H185" s="87"/>
      <c r="I185" s="89" t="s">
        <v>2627</v>
      </c>
      <c r="J185" s="163">
        <f>+SUM(M179:M183)</f>
        <v>0.02</v>
      </c>
      <c r="K185" s="233" t="s">
        <v>2628</v>
      </c>
      <c r="L185" s="233"/>
      <c r="M185" s="93">
        <f>+J185*(SUM(K20:K35))</f>
        <v>73803727.680000007</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41963</v>
      </c>
      <c r="D193" s="5"/>
      <c r="E193" s="123">
        <v>2808</v>
      </c>
      <c r="F193" s="5"/>
      <c r="G193" s="5"/>
      <c r="H193" s="144" t="s">
        <v>2679</v>
      </c>
      <c r="J193" s="5"/>
      <c r="K193" s="124">
        <v>42017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2676</v>
      </c>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2724</v>
      </c>
      <c r="J212" s="27" t="s">
        <v>2623</v>
      </c>
      <c r="K212" s="14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3:M160 G114:G121 L106:L107 G124:J160 L87:L90 G48:G90 G122 G123:H123 J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microsoft.com/office/2006/documentManagement/types"/>
    <ds:schemaRef ds:uri="a65d333d-5b59-4810-bc94-b80d9325abbc"/>
    <ds:schemaRef ds:uri="4fb10211-09fb-4e80-9f0b-184718d5d98c"/>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2021-01-04T14:55:02Z</cp:lastPrinted>
  <dcterms:created xsi:type="dcterms:W3CDTF">2020-10-14T21:57:42Z</dcterms:created>
  <dcterms:modified xsi:type="dcterms:W3CDTF">2021-01-04T20:56:18Z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