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
    </mc:Choice>
  </mc:AlternateContent>
  <xr:revisionPtr revIDLastSave="0" documentId="8_{6A68D796-E686-4F96-B96E-EC9933F2BB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<sst xmlns="http://schemas.openxmlformats.org/spreadsheetml/2006/main" count="3070" uniqueCount="2694">
  <si>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</si>
  <si>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</si>
  <si>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</si>
  <si>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</si>
  <si>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</si>
  <si>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</si>
  <si>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</si>
  <si>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</si>
  <si>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</si>
  <si>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</si>
  <si>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</si>
  <si>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</si>
  <si>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</si>
  <si>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</si>
  <si>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</si>
  <si>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</si>
  <si>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</si>
  <si>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</si>
  <si>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</si>
  <si>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</si>
  <si>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</si>
  <si>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</si>
  <si>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</si>
  <si>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</si>
  <si>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</si>
  <si>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</si>
  <si>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</si>
  <si>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</si>
  <si>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</si>
  <si>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</si>
  <si>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</si>
  <si>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</si>
  <si>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</si>
  <si>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</si>
  <si>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</si>
  <si>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</si>
  <si>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</si>
  <si>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</si>
  <si>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</si>
  <si>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</si>
  <si>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</si>
  <si>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</si>
  <si>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</si>
  <si>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</si>
  <si>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</si>
  <si>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</si>
  <si>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</si>
  <si>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</si>
  <si>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</si>
  <si>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</si>
  <si>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</si>
  <si>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</si>
  <si>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</si>
  <si>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</si>
  <si>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</si>
  <si>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</si>
  <si>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</si>
  <si>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</si>
  <si>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</si>
  <si>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</si>
  <si>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</si>
  <si>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</si>
  <si>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</si>
  <si>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</si>
  <si>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</si>
  <si>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</si>
  <si>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</si>
  <si>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</si>
  <si>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</si>
  <si>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</si>
  <si>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</si>
  <si>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</si>
  <si>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</si>
  <si>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</si>
  <si>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</si>
  <si>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</si>
  <si>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</si>
  <si>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</si>
  <si>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</si>
  <si>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</si>
  <si>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</si>
  <si>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</si>
  <si>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</si>
  <si>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</si>
  <si>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</si>
  <si>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</si>
  <si>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</si>
  <si>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</si>
  <si>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</si>
  <si>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</si>
  <si>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</si>
  <si>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</si>
  <si>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</si>
  <si>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</si>
  <si>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</si>
  <si>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</si>
  <si>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</si>
  <si>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</si>
  <si>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</si>
  <si>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</si>
  <si>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</si>
  <si>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</si>
  <si>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</si>
  <si>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</si>
  <si>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</si>
  <si>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</si>
  <si>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</si>
  <si>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</si>
  <si>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</si>
  <si>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</si>
  <si>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</si>
  <si>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</si>
  <si>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</si>
  <si>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</si>
  <si>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</si>
  <si>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</si>
  <si>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</si>
  <si>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</si>
  <si>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</si>
  <si>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</si>
  <si>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</si>
  <si>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</si>
  <si>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</si>
  <si>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</si>
  <si>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</si>
  <si>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</si>
  <si>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</si>
  <si>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</si>
  <si>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</si>
  <si>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</si>
  <si>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</si>
  <si>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</si>
  <si>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</si>
  <si>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</si>
  <si>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</si>
  <si>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</si>
  <si>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</si>
  <si>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</si>
  <si>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</si>
  <si>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</si>
  <si>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</si>
  <si>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</si>
  <si>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</si>
  <si>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</si>
  <si>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</si>
  <si>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</si>
  <si>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</si>
  <si>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</si>
  <si>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</si>
  <si>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</si>
  <si>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</si>
  <si>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</si>
  <si>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</si>
  <si>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</si>
  <si>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</si>
  <si>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</si>
  <si>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</si>
  <si>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</si>
  <si>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</si>
  <si>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</si>
  <si>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</si>
  <si>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</si>
  <si>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</si>
  <si>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</si>
  <si>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</si>
  <si>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</si>
  <si>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</si>
  <si>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</si>
  <si>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</si>
  <si>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</si>
  <si>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</si>
  <si>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</si>
  <si>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</si>
  <si>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</si>
  <si>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</si>
  <si>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</si>
  <si>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</si>
  <si>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</si>
  <si>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</si>
  <si>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</si>
  <si>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</si>
  <si>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</si>
  <si>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</si>
  <si>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</si>
  <si>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</si>
  <si>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</si>
  <si>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</si>
  <si>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</si>
  <si>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</si>
  <si>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</si>
  <si>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</si>
  <si>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</si>
  <si>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</si>
  <si>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</si>
  <si>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</si>
  <si>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</si>
  <si>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</si>
  <si>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</si>
  <si>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</si>
  <si>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</si>
  <si>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</si>
  <si>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</si>
  <si>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</si>
  <si>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</si>
  <si>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</si>
  <si>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</si>
  <si>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</si>
  <si>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</si>
  <si>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</si>
  <si>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</si>
  <si>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</si>
  <si>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</si>
  <si>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</si>
  <si>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</si>
  <si>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</si>
  <si>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</si>
  <si>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</si>
  <si>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</si>
  <si>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</si>
  <si>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</si>
  <si>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</si>
  <si>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</si>
  <si>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</si>
  <si>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</si>
  <si>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</si>
  <si>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</si>
  <si>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</si>
  <si>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</si>
  <si>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</si>
  <si>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</si>
  <si>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</si>
  <si>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</si>
  <si>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</si>
  <si>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</si>
  <si>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</si>
  <si>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</si>
  <si>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</si>
  <si>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</si>
  <si>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</si>
  <si>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</si>
  <si>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</si>
  <si>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</si>
  <si>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</si>
  <si>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</si>
  <si>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</si>
  <si>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</si>
  <si>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</si>
  <si>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</si>
  <si>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</si>
  <si>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</si>
  <si>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</si>
  <si>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</si>
  <si>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</si>
  <si>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</si>
  <si>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</si>
  <si>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</si>
  <si>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</si>
  <si>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</si>
  <si>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</si>
  <si>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</si>
  <si>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</si>
  <si>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</si>
  <si>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</si>
  <si>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</si>
  <si>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</si>
  <si>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</si>
  <si>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</si>
  <si>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</si>
  <si>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</si>
  <si>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</si>
  <si>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</si>
  <si>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</si>
  <si>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</si>
  <si>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</si>
  <si>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</si>
  <si>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</si>
  <si>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</si>
  <si>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</si>
  <si>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</si>
  <si>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</si>
  <si>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</si>
  <si>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</si>
  <si>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</si>
  <si>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</si>
  <si>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</si>
  <si>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</si>
  <si>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</si>
  <si>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</si>
  <si>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</si>
  <si>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</si>
  <si>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</si>
  <si>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</si>
  <si>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</si>
  <si>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</si>
  <si>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</si>
  <si>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</si>
  <si>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</si>
  <si>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</si>
  <si>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</si>
  <si>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</si>
  <si>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</si>
  <si>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</si>
  <si>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</si>
  <si>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</si>
  <si>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</si>
  <si>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</si>
  <si>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</si>
  <si>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</si>
  <si>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</si>
  <si>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</si>
  <si>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</si>
  <si>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</si>
  <si>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</si>
  <si>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</si>
  <si>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</si>
  <si>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</si>
  <si>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</si>
  <si>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</si>
  <si>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</si>
  <si>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</si>
  <si>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</si>
  <si>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</si>
  <si>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</si>
  <si>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</si>
  <si>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</si>
  <si>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</si>
  <si>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</si>
  <si>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</si>
  <si>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</si>
  <si>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</si>
  <si>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</si>
  <si>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</si>
  <si>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</si>
  <si>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</si>
  <si>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</si>
  <si>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</si>
  <si>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</si>
  <si>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</si>
  <si>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</si>
  <si>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</si>
  <si>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</si>
  <si>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</si>
  <si>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</si>
  <si>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</si>
  <si>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</si>
  <si>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</si>
  <si>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</si>
  <si>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</si>
  <si>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</si>
  <si>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</si>
  <si>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</si>
  <si>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</si>
  <si>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</si>
  <si>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</si>
  <si>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</si>
  <si>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</si>
  <si>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</si>
  <si>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</si>
  <si>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</si>
  <si>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</si>
  <si>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</si>
  <si>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</si>
  <si>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</si>
  <si>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</si>
  <si>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</si>
  <si>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</si>
  <si>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</si>
  <si>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</si>
  <si>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</si>
  <si>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</si>
  <si>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</si>
  <si>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</si>
  <si>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</si>
  <si>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</si>
  <si>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</si>
  <si>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</si>
  <si>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</si>
  <si>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</si>
  <si>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</si>
  <si>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</si>
  <si>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</si>
  <si>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</si>
  <si>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</si>
  <si>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</si>
  <si>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</si>
  <si>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</si>
  <si>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</si>
  <si>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</si>
  <si>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</si>
  <si>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</si>
  <si>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</si>
  <si>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</si>
  <si>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</si>
  <si>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</si>
  <si>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</si>
  <si>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</si>
  <si>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</si>
  <si>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</si>
  <si>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</si>
  <si>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</si>
  <si>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</si>
  <si>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</si>
  <si>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</si>
  <si>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</si>
  <si>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</si>
  <si>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</si>
  <si>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</si>
  <si>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</si>
  <si>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</si>
  <si>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</si>
  <si>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</si>
  <si>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</si>
  <si>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</si>
  <si>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</si>
  <si>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</si>
  <si>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</si>
  <si>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</si>
  <si>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</si>
  <si>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</si>
  <si>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</si>
  <si>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</si>
  <si>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</si>
  <si>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</si>
  <si>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</si>
  <si>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</si>
  <si>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</si>
  <si>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</si>
  <si>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</si>
  <si>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</si>
  <si>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</si>
  <si>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</si>
  <si>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</si>
  <si>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</si>
  <si>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</si>
  <si>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</si>
  <si>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</si>
  <si>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</si>
  <si>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</si>
  <si>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</si>
  <si>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</si>
  <si>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</si>
  <si>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</si>
  <si>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</si>
  <si>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</si>
  <si>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</si>
  <si>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</si>
  <si>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</si>
  <si>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</si>
  <si>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</si>
  <si>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</si>
  <si>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</si>
  <si>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</si>
  <si>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</si>
  <si>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</si>
  <si>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</si>
  <si>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</si>
  <si>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</si>
  <si>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</si>
  <si>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</si>
  <si>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</si>
  <si>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</si>
  <si>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</si>
  <si>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</si>
  <si>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</si>
  <si>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</si>
  <si>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</si>
  <si>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</si>
  <si>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</si>
  <si>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</si>
  <si>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</si>
  <si>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</si>
  <si>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</si>
  <si>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</si>
  <si>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</si>
  <si>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</si>
  <si>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</si>
  <si>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</si>
  <si>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</si>
  <si>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</si>
  <si>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</si>
  <si>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</si>
  <si>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</si>
  <si>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</si>
  <si>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</si>
  <si>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</si>
  <si>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</si>
  <si>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</si>
  <si>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</si>
  <si>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</si>
  <si>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</si>
  <si>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</si>
  <si>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</si>
  <si>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</si>
  <si>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</si>
  <si>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</si>
  <si>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</si>
  <si>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</si>
  <si>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</si>
  <si>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</si>
  <si>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</si>
  <si>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</si>
  <si>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</si>
  <si>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</si>
  <si>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</si>
  <si>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</si>
  <si>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</si>
  <si>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</si>
  <si>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</si>
  <si>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</si>
  <si>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</si>
  <si>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</si>
  <si>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</si>
  <si>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</si>
  <si>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</si>
  <si>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</si>
  <si>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</si>
  <si>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</si>
  <si>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</si>
  <si>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</si>
  <si>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</si>
  <si>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</si>
  <si>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</si>
  <si>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</si>
  <si>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</si>
  <si>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</si>
  <si>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</si>
  <si>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</si>
  <si>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</si>
  <si>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</si>
  <si>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</si>
  <si>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</si>
  <si>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</si>
  <si>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</si>
  <si>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</si>
  <si>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</si>
  <si>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</si>
  <si>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</si>
  <si>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</si>
  <si>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</si>
  <si>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</si>
  <si>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</si>
  <si>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</si>
  <si>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</si>
  <si>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</si>
  <si>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</si>
  <si>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</si>
  <si>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</si>
  <si>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</si>
  <si>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</si>
  <si>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</si>
  <si>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</si>
  <si>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</si>
  <si>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</si>
  <si>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</si>
  <si>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</si>
  <si>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</si>
  <si>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</si>
  <si>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</si>
  <si>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</si>
  <si>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</si>
  <si>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</si>
  <si>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</si>
  <si>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</si>
  <si>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</si>
  <si>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</si>
  <si>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</si>
  <si>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</si>
  <si>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</si>
  <si>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</si>
  <si>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</si>
  <si>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</si>
  <si>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</si>
  <si>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</si>
  <si>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</si>
  <si>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</si>
  <si>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</si>
  <si>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</si>
  <si>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</si>
  <si>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</si>
  <si>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</si>
  <si>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</si>
  <si>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</si>
  <si>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</si>
  <si>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</si>
  <si>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</si>
  <si>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</si>
  <si>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</si>
  <si>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</si>
  <si>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</si>
  <si>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</si>
  <si>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</si>
  <si>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</si>
  <si>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</si>
  <si>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</si>
  <si>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</si>
  <si>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</si>
  <si>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</si>
  <si>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</si>
  <si>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</si>
  <si>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</si>
  <si>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</si>
  <si>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</si>
  <si>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</si>
  <si>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</si>
  <si>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</si>
  <si>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</si>
  <si>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</si>
  <si>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</si>
  <si>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</si>
  <si>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</si>
  <si>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</si>
  <si>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</si>
  <si>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</si>
  <si>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</si>
  <si>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</si>
  <si>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</si>
  <si>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</si>
  <si>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</si>
  <si>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</si>
  <si>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</si>
  <si>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</si>
  <si>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</si>
  <si>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</si>
  <si>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</si>
  <si>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</si>
  <si>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</si>
  <si>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</si>
  <si>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</si>
  <si>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</si>
  <si>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</si>
  <si>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</si>
  <si>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</si>
  <si>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</si>
  <si>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</si>
  <si>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</si>
  <si>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</si>
  <si>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</si>
  <si>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</si>
  <si>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</si>
  <si>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</si>
  <si>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</si>
  <si>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</si>
  <si>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</si>
  <si>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</si>
  <si>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</si>
  <si>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</si>
  <si>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</si>
  <si>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</si>
  <si>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</si>
  <si>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</si>
  <si>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</si>
  <si>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</si>
  <si>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</si>
  <si>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</si>
  <si>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</si>
  <si>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</si>
  <si>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</si>
  <si>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</si>
  <si>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</si>
  <si>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</si>
  <si>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</si>
  <si>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</si>
  <si>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</si>
  <si>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</si>
  <si>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</si>
  <si>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</si>
  <si>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</si>
  <si>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</si>
  <si>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</si>
  <si>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</si>
  <si>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</si>
  <si>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</si>
  <si>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</si>
  <si>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</si>
  <si>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</si>
  <si>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</si>
  <si>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</si>
  <si>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</si>
  <si>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</si>
  <si>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</si>
  <si>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</si>
  <si>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</si>
  <si>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</si>
  <si>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</si>
  <si>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</si>
  <si>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</si>
  <si>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</si>
  <si>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</si>
  <si>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</si>
  <si>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</si>
  <si>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</si>
  <si>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</si>
  <si>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</si>
  <si>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</si>
  <si>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</si>
  <si>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</si>
  <si>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</si>
  <si>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</si>
  <si>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</si>
  <si>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</si>
  <si>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</si>
  <si>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</si>
  <si>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</si>
  <si>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</si>
  <si>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</si>
  <si>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</si>
  <si>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</si>
  <si>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</si>
  <si>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</si>
  <si>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</si>
  <si>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</si>
  <si>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</si>
  <si>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</si>
  <si>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</si>
  <si>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</si>
  <si>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</si>
  <si>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</si>
  <si>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</si>
  <si>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</si>
  <si>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</si>
  <si>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</si>
  <si>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</si>
  <si>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</si>
  <si>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</si>
  <si>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</si>
  <si>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</si>
  <si>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</si>
  <si>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</si>
  <si>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</si>
  <si>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</si>
  <si>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</si>
  <si>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</si>
  <si>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</si>
  <si>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</si>
  <si>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</si>
  <si>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</si>
  <si>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</si>
  <si>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</si>
  <si>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</si>
  <si>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</si>
  <si>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</si>
  <si>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</si>
  <si>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</si>
  <si>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</si>
  <si>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</si>
  <si>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</si>
  <si>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</si>
  <si>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</si>
  <si>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</si>
  <si>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</si>
  <si>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</si>
  <si>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</si>
  <si>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</si>
  <si>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</si>
  <si>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</si>
  <si>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</si>
  <si>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</si>
  <si>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</si>
  <si>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</si>
  <si>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</si>
  <si>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</si>
  <si>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</si>
  <si>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</si>
  <si>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</si>
  <si>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</si>
  <si>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</si>
  <si>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</si>
  <si>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</si>
  <si>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</si>
  <si>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</si>
  <si>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</si>
  <si>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</si>
  <si>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</si>
  <si>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</si>
  <si>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</si>
  <si>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</si>
  <si>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</si>
  <si>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</si>
  <si>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</si>
  <si>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</si>
  <si>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</si>
  <si>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</si>
  <si>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</si>
  <si>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</si>
  <si>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</si>
  <si>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</si>
  <si>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</si>
  <si>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</si>
  <si>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</si>
  <si>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</si>
  <si>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</si>
  <si>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</si>
  <si>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</si>
  <si>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</si>
  <si>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</si>
  <si>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</si>
  <si>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</si>
  <si>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</si>
  <si>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</si>
  <si>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</si>
  <si>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</si>
  <si>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</si>
  <si>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</si>
  <si>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</si>
  <si>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</si>
  <si>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</si>
  <si>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</si>
  <si>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</si>
  <si>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</si>
  <si>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</si>
  <si>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</si>
  <si>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</si>
  <si>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</si>
  <si>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</si>
  <si>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</si>
  <si>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</si>
  <si>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</si>
  <si>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</si>
  <si>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</si>
  <si>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</si>
  <si>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</si>
  <si>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</si>
  <si>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</si>
  <si>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</si>
  <si>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</si>
  <si>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</si>
  <si>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</si>
  <si>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</si>
  <si>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</si>
  <si>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</si>
  <si>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</si>
  <si>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</si>
  <si>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</si>
  <si>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</si>
  <si>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</si>
  <si>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</si>
  <si>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</si>
  <si>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</si>
  <si>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</si>
  <si>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</si>
  <si>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</si>
  <si>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</si>
  <si>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</si>
  <si>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</si>
  <si>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</si>
  <si>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</si>
  <si>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</si>
  <si>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</si>
  <si>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</si>
  <si>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</si>
  <si>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</si>
  <si>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</si>
  <si>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</si>
  <si>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</si>
  <si>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</si>
  <si>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</si>
  <si>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</si>
  <si>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</si>
  <si>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</si>
  <si>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</si>
  <si>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</si>
  <si>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</si>
  <si>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</si>
  <si>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</si>
  <si>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</si>
  <si>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</si>
  <si>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</si>
  <si>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</si>
  <si>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</si>
  <si>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</si>
  <si>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</si>
  <si>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</si>
  <si>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</si>
  <si>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</si>
  <si>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</si>
  <si>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</si>
  <si>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</si>
  <si>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</si>
  <si>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</si>
  <si>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</si>
  <si>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</si>
  <si>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</si>
  <si>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</si>
  <si>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</si>
  <si>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</si>
  <si>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</si>
  <si>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</si>
  <si>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</si>
  <si>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</si>
  <si>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</si>
  <si>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</si>
  <si>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</si>
  <si>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</si>
  <si>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</si>
  <si>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</si>
  <si>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</si>
  <si>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</si>
  <si>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</si>
  <si>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</si>
  <si>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</si>
  <si>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</si>
  <si>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</si>
  <si>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</si>
  <si>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</si>
  <si>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</si>
  <si>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</si>
  <si>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</si>
  <si>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</si>
  <si>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</si>
  <si>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</si>
  <si>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</si>
  <si>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</si>
  <si>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</si>
  <si>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</si>
  <si>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</si>
  <si>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</si>
  <si>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</si>
  <si>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</si>
  <si>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</si>
  <si>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</si>
  <si>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</si>
  <si>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</si>
  <si>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</si>
  <si>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</si>
  <si>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</si>
  <si>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</si>
  <si>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</si>
  <si>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</si>
  <si>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</si>
  <si>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</si>
  <si>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</si>
  <si>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</si>
  <si>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</si>
  <si>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</si>
  <si>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</si>
  <si>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</si>
  <si>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</si>
  <si>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</si>
  <si>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</si>
  <si>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</si>
  <si>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</si>
  <si>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</si>
  <si>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</si>
  <si>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</si>
  <si>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</si>
  <si>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</si>
  <si>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</si>
  <si>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</si>
  <si>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</si>
  <si>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</si>
  <si>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</si>
  <si>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</si>
  <si>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</si>
  <si>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</si>
  <si>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</si>
  <si>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</si>
  <si>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</si>
  <si>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</si>
  <si>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</si>
  <si>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</si>
  <si>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</si>
  <si>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</si>
  <si>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</si>
  <si>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</si>
  <si>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</si>
  <si>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</si>
  <si>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</si>
  <si>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</si>
  <si>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</si>
  <si>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</si>
  <si>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</si>
  <si>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</si>
  <si>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</si>
  <si>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</si>
  <si>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</si>
  <si>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</si>
  <si>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</si>
  <si>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</si>
  <si>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</si>
  <si>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</si>
  <si>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</si>
  <si>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</si>
  <si>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</si>
  <si>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</si>
  <si>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</si>
  <si>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</si>
  <si>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</si>
  <si>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</si>
  <si>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</si>
  <si>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</si>
  <si>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</si>
  <si>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</si>
  <si>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</si>
  <si>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</si>
  <si>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</si>
  <si>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</si>
  <si>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</si>
  <si>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</si>
  <si>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</si>
  <si>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</si>
  <si>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</si>
  <si>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</si>
  <si>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</si>
  <si>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</si>
  <si>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</si>
  <si>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</si>
  <si>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</si>
  <si>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</si>
  <si>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</si>
  <si>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</si>
  <si>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</si>
  <si>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</si>
  <si>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</si>
  <si>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</si>
  <si>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</si>
  <si>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</si>
  <si>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</si>
  <si>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</si>
  <si>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</si>
  <si>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</si>
  <si>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</si>
  <si>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</si>
  <si>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</si>
  <si>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</si>
  <si>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</si>
  <si>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</si>
  <si>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</si>
  <si>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</si>
  <si>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</si>
  <si>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</si>
  <si>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</si>
  <si>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</si>
  <si>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</si>
  <si>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</si>
  <si>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</si>
  <si>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</si>
  <si>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</si>
  <si>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</si>
  <si>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</si>
  <si>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</si>
  <si>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</si>
  <si>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</si>
  <si>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</si>
  <si>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</si>
  <si>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</si>
  <si>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</si>
  <si>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</si>
  <si>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</si>
  <si>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</si>
  <si>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</si>
  <si>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</si>
  <si>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</si>
  <si>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</si>
  <si>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</si>
  <si>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</si>
  <si>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</si>
  <si>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</si>
  <si>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</si>
  <si>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</si>
  <si>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</si>
  <si>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</si>
  <si>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</si>
  <si>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</si>
  <si>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</si>
  <si>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</si>
  <si>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</si>
  <si>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</si>
  <si>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</si>
  <si>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</si>
  <si>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</si>
  <si>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</si>
  <si>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</si>
  <si>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</si>
  <si>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</si>
  <si>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</si>
  <si>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</si>
  <si>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</si>
  <si>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</si>
  <si>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</si>
  <si>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</si>
  <si>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</si>
  <si>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</si>
  <si>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</si>
  <si>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</si>
  <si>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</si>
  <si>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</si>
  <si>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</si>
  <si>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</si>
  <si>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</si>
  <si>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</si>
  <si>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</si>
  <si>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</si>
  <si>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</si>
  <si>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</si>
  <si>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</si>
  <si>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</si>
  <si>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</si>
  <si>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</si>
  <si>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</si>
  <si>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</si>
  <si>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</si>
  <si>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</si>
  <si>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</si>
  <si>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</si>
  <si>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</si>
  <si>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</si>
  <si>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</si>
  <si>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</si>
  <si>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</si>
  <si>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</si>
  <si>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</si>
  <si>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</si>
  <si>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</si>
  <si>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</si>
  <si>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</si>
  <si>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</si>
  <si>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</si>
  <si>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</si>
  <si>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</si>
  <si>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</si>
  <si>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</si>
  <si>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</si>
  <si>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</si>
  <si>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</si>
  <si>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</si>
  <si>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</si>
  <si>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</si>
  <si>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</si>
  <si>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</si>
  <si>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</si>
  <si>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</si>
  <si>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</si>
  <si>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</si>
  <si>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</si>
  <si>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</si>
  <si>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</si>
  <si>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</si>
  <si>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</si>
  <si>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</si>
  <si>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</si>
  <si>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</si>
  <si>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</si>
  <si>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</si>
  <si>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</si>
  <si>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</si>
  <si>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</si>
  <si>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</si>
  <si>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</si>
  <si>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</si>
  <si>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</si>
  <si>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</si>
  <si>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</si>
  <si>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</si>
  <si>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</si>
  <si>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</si>
  <si>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</si>
  <si>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</si>
  <si>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</si>
  <si>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</si>
  <si>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</si>
  <si>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</si>
  <si>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</si>
  <si>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</si>
  <si>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</si>
  <si>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</si>
  <si>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</si>
  <si>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</si>
  <si>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</si>
  <si>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</si>
  <si>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</si>
  <si>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</si>
  <si>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</si>
  <si>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</si>
  <si>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</si>
  <si>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</si>
  <si>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</si>
  <si>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</si>
  <si>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</si>
  <si>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</si>
  <si>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</si>
  <si>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</si>
  <si>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</si>
  <si>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</si>
  <si>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</si>
  <si>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</si>
  <si>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</si>
  <si>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</si>
  <si>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</si>
  <si>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</si>
  <si>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</si>
  <si>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</si>
  <si>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</si>
  <si>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</si>
  <si>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</si>
  <si>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</si>
  <si>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</si>
  <si>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</si>
  <si>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</si>
  <si>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</si>
  <si>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</si>
  <si>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</si>
  <si>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</si>
  <si>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</si>
  <si>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</si>
  <si>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</si>
  <si>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</si>
  <si>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</si>
  <si>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</si>
  <si>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</si>
  <si>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</si>
  <si>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</si>
  <si>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</si>
  <si>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</si>
  <si>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</si>
  <si>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</si>
  <si>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</si>
  <si>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</si>
  <si>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</si>
  <si>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</si>
  <si>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</si>
  <si>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</si>
  <si>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</si>
  <si>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</si>
  <si>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</si>
  <si>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</si>
  <si>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</si>
  <si>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</si>
  <si>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</si>
  <si>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</si>
  <si>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</si>
  <si>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</si>
  <si>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</si>
  <si>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</si>
  <si>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</si>
  <si>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</si>
  <si>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</si>
  <si>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</si>
  <si>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</si>
  <si>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</si>
  <si>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</si>
  <si>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</si>
  <si>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</si>
  <si>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</si>
  <si>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</si>
  <si>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</si>
  <si>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</si>
  <si>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</si>
  <si>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</si>
  <si>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</si>
  <si>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</si>
  <si>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</si>
  <si>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</si>
  <si>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</si>
  <si>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</si>
  <si>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</si>
  <si>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</si>
  <si>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</si>
  <si>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</si>
  <si>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</si>
  <si>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</si>
  <si>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</si>
  <si>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</si>
  <si>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</si>
  <si>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</si>
  <si>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</si>
  <si>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</si>
  <si>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</si>
  <si>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</si>
  <si>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</si>
  <si>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</si>
  <si>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</si>
  <si>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</si>
  <si>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</si>
  <si>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</si>
  <si>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</si>
  <si>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</si>
  <si>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</si>
  <si>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</si>
  <si>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</si>
  <si>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</si>
  <si>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</si>
  <si>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</si>
  <si>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</si>
  <si>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</si>
  <si>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</si>
  <si>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</si>
  <si>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</si>
  <si>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</si>
  <si>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</si>
  <si>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</si>
  <si>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</si>
  <si>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</si>
  <si>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</si>
  <si>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</si>
  <si>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</si>
  <si>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</si>
  <si>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</si>
  <si>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</si>
  <si>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</si>
  <si>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</si>
  <si>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</si>
  <si>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</si>
  <si>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</si>
  <si>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</si>
  <si>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</si>
  <si>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</si>
  <si>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</si>
  <si>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</si>
  <si>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</si>
  <si>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</si>
  <si>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</si>
  <si>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</si>
  <si>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</si>
  <si>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</si>
  <si>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</si>
  <si>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</si>
  <si>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</si>
  <si>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</si>
  <si>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</si>
  <si>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</si>
  <si>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</si>
  <si>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</si>
  <si>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</si>
  <si>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</si>
  <si>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</si>
  <si>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</si>
  <si>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</si>
  <si>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</si>
  <si>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</si>
  <si>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</si>
  <si>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</si>
  <si>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</si>
  <si>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</si>
  <si>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</si>
  <si>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</si>
  <si>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</si>
  <si>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</si>
  <si>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</si>
  <si>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</si>
  <si>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</si>
  <si>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</si>
  <si>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</si>
  <si>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</si>
  <si>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</si>
  <si>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</si>
  <si>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</si>
  <si>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</si>
  <si>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</si>
  <si>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</si>
  <si>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</si>
  <si>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</si>
  <si>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</si>
  <si>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</si>
  <si>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</si>
  <si>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</si>
  <si>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</si>
  <si>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</si>
  <si>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</si>
  <si>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</si>
  <si>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</si>
  <si>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</si>
  <si>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</si>
  <si>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</si>
  <si>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</si>
  <si>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</si>
  <si>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</si>
  <si>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</si>
  <si>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</si>
  <si>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</si>
  <si>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</si>
  <si>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</si>
  <si>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</si>
  <si>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</si>
  <si>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</si>
  <si>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</si>
  <si>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</si>
  <si>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</si>
  <si>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</si>
  <si>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</si>
  <si>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</si>
  <si>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</si>
  <si>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</si>
  <si>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</si>
  <si>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</si>
  <si>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</si>
  <si>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</si>
  <si>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</si>
  <si>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</si>
  <si>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</si>
  <si>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</si>
  <si>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</si>
  <si>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</si>
  <si>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</si>
  <si>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</si>
  <si>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</si>
  <si>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</si>
  <si>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</si>
  <si>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</si>
  <si>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</si>
  <si>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</si>
  <si>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</si>
  <si>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</si>
  <si>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</si>
  <si>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</si>
  <si>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</si>
  <si>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</si>
  <si>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</si>
  <si>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</si>
  <si>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</si>
  <si>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</si>
  <si>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</si>
  <si>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</si>
  <si>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</si>
  <si>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</si>
  <si>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</si>
  <si>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</si>
  <si>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</si>
  <si>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</si>
  <si>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</si>
  <si>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</si>
  <si>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</si>
  <si>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</si>
  <si>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</si>
  <si>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</si>
  <si>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</si>
  <si>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</si>
  <si>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</si>
  <si>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</si>
  <si>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</si>
  <si>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</si>
  <si>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</si>
  <si>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</si>
  <si>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</si>
  <si>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</si>
  <si>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</si>
  <si>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</si>
  <si>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</si>
  <si>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</si>
  <si>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</si>
  <si>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</si>
  <si>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</si>
  <si>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</si>
  <si>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</si>
  <si>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</si>
  <si>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</si>
  <si>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</si>
  <si>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</si>
  <si>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</si>
  <si>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</si>
  <si>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</si>
  <si>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</si>
  <si>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</si>
  <si>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</si>
  <si>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</si>
  <si>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</si>
  <si>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</si>
  <si>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</si>
  <si>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</si>
  <si>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</si>
  <si>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</si>
  <si>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</si>
  <si>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</si>
  <si>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</si>
  <si>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</si>
  <si>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</si>
  <si>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</si>
  <si>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</si>
  <si>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</si>
  <si>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</si>
  <si>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</si>
  <si>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</si>
  <si>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</si>
  <si>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</si>
  <si>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</si>
  <si>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</si>
  <si>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</si>
  <si>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</si>
  <si>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</si>
  <si>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</si>
  <si>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</si>
  <si>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</si>
  <si>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</si>
  <si>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</si>
  <si>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</si>
  <si>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</si>
  <si>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</si>
  <si>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</si>
  <si>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</si>
  <si>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</si>
  <si>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</si>
  <si>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</si>
  <si>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</si>
  <si>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</si>
  <si>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</si>
  <si>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</si>
  <si>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</si>
  <si>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</si>
  <si>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</si>
  <si>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</si>
  <si>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</si>
  <si>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</si>
  <si>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</si>
  <si>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</si>
  <si>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</si>
  <si>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</si>
  <si>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</si>
  <si>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</si>
  <si>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</si>
  <si>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</si>
  <si>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</si>
  <si>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</si>
  <si>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</si>
  <si>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</si>
  <si>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</si>
  <si>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</si>
  <si>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</si>
  <si>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</si>
  <si>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</si>
  <si>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</si>
  <si>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</si>
  <si>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</si>
  <si>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</si>
  <si>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</si>
  <si>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</si>
  <si>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</si>
  <si>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</si>
  <si>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</si>
  <si>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</si>
  <si>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</si>
  <si>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</si>
  <si>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</si>
  <si>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</si>
  <si>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</si>
  <si>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</si>
  <si>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</si>
  <si>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</si>
  <si>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</si>
  <si>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</si>
  <si>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</si>
  <si>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</si>
  <si>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</si>
  <si>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</si>
  <si>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</si>
  <si>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</si>
  <si>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</si>
  <si>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</si>
  <si>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</si>
  <si>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</si>
  <si>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</si>
  <si>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</si>
  <si>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</si>
  <si>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</si>
  <si>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</si>
  <si>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</si>
  <si>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</si>
  <si>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</si>
  <si>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</si>
  <si>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</si>
  <si>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</si>
  <si>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</si>
  <si>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</si>
  <si>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</si>
  <si>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</si>
  <si>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</si>
  <si>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</si>
  <si>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</si>
  <si>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</si>
  <si>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</si>
  <si>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</si>
  <si>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</si>
  <si>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</si>
  <si>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</si>
  <si>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</si>
  <si>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</si>
  <si>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</si>
  <si>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</si>
  <si>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</si>
  <si>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</si>
  <si>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</si>
  <si>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</si>
  <si>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</si>
  <si>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</si>
  <si>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</si>
  <si>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</si>
  <si>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</si>
  <si>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</si>
  <si>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</si>
  <si>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</si>
  <si>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</si>
  <si>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</si>
  <si>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</si>
  <si>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</si>
  <si>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</si>
  <si>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</si>
  <si>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</si>
  <si>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</si>
  <si>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</si>
  <si>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</si>
  <si>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</si>
  <si>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</si>
  <si>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</si>
  <si>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</si>
  <si>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</si>
  <si>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</si>
  <si>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</si>
  <si>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</si>
  <si>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</si>
  <si>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</si>
  <si>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</si>
  <si>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</si>
  <si>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</si>
  <si>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</si>
  <si>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</si>
  <si>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</si>
  <si>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</si>
  <si>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</si>
  <si>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</si>
  <si>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</si>
  <si>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</si>
  <si>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</si>
  <si>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</si>
  <si>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</si>
  <si>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</si>
  <si>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</si>
  <si>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</si>
  <si>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</si>
  <si>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</si>
  <si>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</si>
  <si>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</si>
  <si>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</si>
  <si>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</si>
  <si>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</si>
  <si>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</si>
  <si>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</si>
  <si>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</si>
  <si>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</si>
  <si>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</si>
  <si>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</si>
  <si>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</si>
  <si>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</si>
  <si>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</si>
  <si>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</si>
  <si>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</si>
  <si>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</si>
  <si>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</si>
  <si>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</si>
  <si>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</si>
  <si>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</si>
  <si>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</si>
  <si>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</si>
  <si>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</si>
  <si>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</si>
  <si>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</si>
  <si>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</si>
  <si>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</si>
  <si>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</si>
  <si>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</si>
  <si>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</si>
  <si>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</si>
  <si>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</si>
  <si>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</si>
  <si>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</si>
  <si>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</si>
  <si>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</si>
  <si>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</si>
  <si>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</si>
  <si>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</si>
  <si>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</si>
  <si>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</si>
  <si>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</si>
  <si>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</si>
  <si>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</si>
  <si>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</si>
  <si>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</si>
  <si>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</si>
  <si>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</si>
  <si>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</si>
  <si>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</si>
  <si>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</si>
  <si>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</si>
  <si>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</si>
  <si>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</si>
  <si>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</si>
  <si>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</si>
  <si>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</si>
  <si>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</si>
  <si>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</si>
  <si>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</si>
  <si>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</si>
  <si>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</si>
  <si>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</si>
  <si>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</si>
  <si>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</si>
  <si>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</si>
  <si>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</si>
  <si>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</si>
  <si>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</si>
  <si>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</si>
  <si>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</si>
  <si>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</si>
  <si>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</si>
  <si>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</si>
  <si>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</si>
  <si>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</si>
  <si>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</si>
  <si>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</si>
  <si>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</si>
  <si>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</si>
  <si>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</si>
  <si>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</si>
  <si>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</si>
  <si>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</si>
  <si>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</si>
  <si>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</si>
  <si>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</si>
  <si>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</si>
  <si>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</si>
  <si>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</si>
  <si>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</si>
  <si>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</si>
  <si>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</si>
  <si>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</si>
  <si>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</si>
  <si>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</si>
  <si>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</si>
  <si>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</si>
  <si>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</si>
  <si>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</si>
  <si>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</si>
  <si>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</si>
  <si>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</si>
  <si>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</si>
  <si>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</si>
  <si>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</si>
  <si>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</si>
  <si>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</si>
  <si>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</si>
  <si>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</si>
  <si>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</si>
  <si>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</si>
  <si>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</si>
  <si>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</si>
  <si>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</si>
  <si>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</si>
  <si>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</si>
  <si>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</si>
  <si>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</si>
  <si>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</si>
  <si>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</si>
  <si>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</si>
  <si>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</si>
  <si>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</si>
  <si>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</si>
  <si>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</si>
  <si>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</si>
  <si>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</si>
  <si>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</si>
  <si>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</si>
  <si>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</si>
  <si>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</si>
  <si>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</si>
  <si>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</si>
  <si>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</si>
  <si>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</si>
  <si>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</si>
  <si>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</si>
  <si>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</si>
  <si>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</si>
  <si>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</si>
  <si>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</si>
  <si>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</si>
  <si>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</si>
  <si>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</si>
  <si>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</si>
  <si>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</si>
  <si>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</si>
  <si>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</si>
  <si>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</si>
  <si>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</si>
  <si>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</si>
  <si>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</si>
  <si>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</si>
  <si>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</si>
  <si>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</si>
  <si>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</si>
  <si>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</si>
  <si>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</si>
  <si>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</si>
  <si>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</si>
  <si>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</si>
  <si>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</si>
  <si>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</si>
  <si>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</si>
  <si>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</si>
  <si>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</si>
  <si>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</si>
  <si>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</si>
  <si>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</si>
  <si>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</si>
  <si>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</si>
  <si>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</si>
  <si>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</si>
  <si>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</si>
  <si>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</si>
  <si>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</si>
  <si>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</si>
  <si>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</si>
  <si>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</si>
  <si>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</si>
  <si>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</si>
  <si>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</si>
  <si>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</si>
  <si>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</si>
  <si>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</si>
  <si>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</si>
  <si>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</si>
  <si>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</si>
  <si>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</si>
  <si>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</si>
  <si>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</si>
  <si>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</si>
  <si>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</si>
  <si>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</si>
  <si>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</si>
  <si>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</si>
  <si>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</si>
  <si>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</si>
  <si>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</si>
  <si>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</si>
  <si>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</si>
  <si>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</si>
  <si>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</si>
  <si>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</si>
  <si>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</si>
  <si>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</si>
  <si>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</si>
  <si>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</si>
  <si>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</si>
  <si>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</si>
  <si>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</si>
  <si>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</si>
  <si>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</si>
  <si>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</si>
  <si>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</si>
  <si>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</si>
  <si>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</si>
  <si>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</si>
  <si>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</si>
  <si>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</si>
  <si>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</si>
  <si>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</si>
  <si>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</si>
  <si>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</si>
  <si>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</si>
  <si>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</si>
  <si>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</si>
  <si>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</si>
  <si>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</si>
  <si>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</si>
  <si>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</si>
  <si>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</si>
  <si>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</si>
  <si>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</si>
  <si>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</si>
  <si>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</si>
  <si>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</si>
  <si>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</si>
  <si>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</si>
  <si>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</si>
  <si>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</si>
  <si>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</si>
  <si>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</si>
  <si>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</si>
  <si>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</si>
  <si>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</si>
  <si>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</si>
  <si>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</si>
  <si>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</si>
  <si>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</si>
  <si>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</si>
  <si>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</si>
  <si>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</si>
  <si>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</si>
  <si>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</si>
  <si>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</si>
  <si>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</si>
  <si>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</si>
  <si>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</si>
  <si>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</si>
  <si>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</si>
  <si>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</si>
  <si>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</si>
  <si>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</si>
  <si>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</si>
  <si>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</si>
  <si>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</si>
  <si>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</si>
  <si>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</si>
  <si>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</si>
  <si>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</si>
  <si>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</si>
  <si>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</si>
  <si>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</si>
  <si>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</si>
  <si>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</si>
  <si>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</si>
  <si>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</si>
  <si>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</si>
  <si>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</si>
  <si>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</si>
  <si>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</si>
  <si>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</si>
  <si>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</si>
  <si>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</si>
  <si>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</si>
  <si>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</si>
  <si>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</si>
  <si>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</si>
  <si>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</si>
  <si>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</si>
  <si>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</si>
  <si>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</si>
  <si>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</si>
  <si>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</si>
  <si>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</si>
  <si>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</si>
  <si>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</si>
  <si>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</si>
  <si>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</si>
  <si>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</si>
  <si>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</si>
  <si>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</si>
  <si>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</si>
  <si>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</si>
  <si>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</si>
  <si>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</si>
  <si>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</si>
  <si>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</si>
  <si>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</si>
  <si>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</si>
  <si>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</si>
  <si>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</si>
  <si>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</si>
  <si>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</si>
  <si>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</si>
  <si>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</si>
  <si>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</si>
  <si>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</si>
  <si>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</si>
  <si>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</si>
  <si>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</si>
  <si>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</si>
  <si>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</si>
  <si>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</si>
  <si>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</si>
  <si>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</si>
  <si>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</si>
  <si>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</si>
  <si>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</si>
  <si>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</si>
  <si>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</si>
  <si>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</si>
  <si>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</si>
  <si>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</si>
  <si>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</si>
  <si>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</si>
  <si>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</si>
  <si>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</si>
  <si>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</si>
  <si>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</si>
  <si>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</si>
  <si>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</si>
  <si>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</si>
  <si>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</si>
  <si>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</si>
  <si>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</si>
  <si>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</si>
  <si>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</si>
  <si>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</si>
  <si>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</si>
  <si>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</si>
  <si>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</si>
  <si>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</si>
  <si>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</si>
  <si>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</si>
  <si>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</si>
  <si>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</si>
  <si>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</si>
  <si>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</si>
  <si>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</si>
  <si>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</si>
  <si>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</si>
  <si>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</si>
  <si>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</si>
  <si>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</si>
  <si>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</si>
  <si>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</si>
  <si>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</si>
  <si>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</si>
  <si>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</si>
  <si>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</si>
  <si>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</si>
  <si>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</si>
  <si>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</si>
  <si>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</si>
  <si>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</si>
  <si>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</si>
  <si>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</si>
  <si>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</si>
  <si>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</si>
  <si>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</si>
  <si>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</si>
  <si>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</si>
  <si>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</si>
  <si>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</si>
  <si>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</si>
  <si>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</si>
  <si>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</si>
  <si>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</si>
  <si>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</si>
  <si>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</si>
  <si>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</si>
  <si>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</si>
  <si>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</si>
  <si>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</si>
  <si>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</si>
  <si>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</si>
  <si>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</si>
  <si>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</si>
  <si>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</si>
  <si>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</si>
  <si>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</si>
  <si>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</si>
  <si>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</si>
  <si>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</si>
  <si>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</si>
  <si>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</si>
  <si>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</si>
  <si>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</si>
  <si>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</si>
  <si>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</si>
  <si>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</si>
  <si>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</si>
  <si>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</si>
  <si>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</si>
  <si>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</si>
  <si>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</si>
  <si>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</si>
  <si>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</si>
  <si>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</si>
  <si>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</si>
  <si>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</si>
  <si>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</si>
  <si>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</si>
  <si>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</si>
  <si>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</si>
  <si>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</si>
  <si>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</si>
  <si>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</si>
  <si>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</si>
  <si>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</si>
  <si>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</si>
  <si>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</si>
  <si>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</si>
  <si>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</si>
  <si>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</si>
  <si>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</si>
  <si>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</si>
  <si>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</si>
  <si>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</si>
  <si>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</si>
  <si>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</si>
  <si>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</si>
  <si>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</si>
  <si>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</si>
  <si>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</si>
  <si>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</si>
  <si>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</si>
  <si>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</si>
  <si>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</si>
  <si>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</si>
  <si>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</si>
  <si>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</si>
  <si>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</si>
  <si>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</si>
  <si>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</si>
  <si>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</si>
  <si>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</si>
  <si>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</si>
  <si>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</si>
  <si>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</si>
  <si>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</si>
  <si>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</si>
  <si>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</si>
  <si>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</si>
  <si>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</si>
  <si>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</si>
  <si>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</si>
  <si>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</si>
  <si>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</si>
  <si>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</si>
  <si>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</si>
  <si>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</si>
  <si>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</si>
  <si>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</si>
  <si>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</si>
  <si>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</si>
  <si>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</si>
  <si>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</si>
  <si>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</si>
  <si>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</si>
  <si>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</si>
  <si>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</si>
  <si>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</si>
  <si>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</si>
  <si>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</si>
  <si>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</si>
  <si>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</si>
  <si>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</si>
  <si>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</si>
  <si>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</si>
  <si>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</si>
  <si>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</si>
  <si>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</si>
  <si>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</si>
  <si>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</si>
  <si>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</si>
  <si>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</si>
  <si>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</si>
  <si>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</si>
  <si>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</si>
  <si>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</si>
  <si>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</si>
  <si>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</si>
  <si>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</si>
  <si>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</si>
  <si>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</si>
  <si>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</si>
  <si>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</si>
  <si>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</si>
  <si>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</si>
  <si>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</si>
  <si>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</si>
  <si>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</si>
  <si>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</si>
  <si>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</si>
  <si>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</si>
  <si>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</si>
  <si>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</si>
  <si>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</si>
  <si>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</si>
  <si>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</si>
  <si>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</si>
  <si>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</si>
  <si>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</si>
  <si>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</si>
  <si>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</si>
  <si>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</si>
  <si>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</si>
  <si>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</si>
  <si>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</si>
  <si>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</si>
  <si>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</si>
  <si>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</si>
  <si>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</si>
  <si>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</si>
  <si>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</si>
  <si>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</si>
  <si>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</si>
  <si>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</si>
  <si>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</si>
  <si>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</si>
  <si>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</si>
  <si>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</si>
  <si>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</si>
  <si>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</si>
  <si>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</si>
  <si>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</si>
  <si>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</si>
  <si>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</si>
  <si>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</si>
  <si>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</si>
  <si>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</si>
  <si>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</si>
  <si>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</si>
  <si>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</si>
  <si>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</si>
  <si>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</si>
  <si>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</si>
  <si>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</si>
  <si>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</si>
  <si>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</si>
  <si>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</si>
  <si>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</si>
  <si>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</si>
  <si>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</si>
  <si>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</si>
  <si>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</si>
  <si>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</si>
  <si>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</si>
  <si>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</si>
  <si>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</si>
  <si>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</si>
  <si>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</si>
  <si>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</si>
  <si>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</si>
  <si>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</si>
  <si>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</si>
  <si>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</si>
  <si>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</si>
  <si>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</si>
  <si>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</si>
  <si>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</si>
  <si>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</si>
  <si>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</si>
  <si>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</si>
  <si>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</si>
  <si>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</si>
  <si>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</si>
  <si>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</si>
  <si>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</si>
  <si>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</si>
  <si>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</si>
  <si>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</si>
  <si>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</si>
  <si>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</si>
  <si>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</si>
  <si>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</si>
  <si>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</si>
  <si>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</si>
  <si>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</si>
  <si>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</si>
  <si>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</si>
  <si>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</si>
  <si>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</si>
  <si>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</si>
  <si>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</si>
  <si>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</si>
  <si>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</si>
  <si>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</si>
  <si>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</si>
  <si>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</si>
  <si>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</si>
  <si>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</si>
  <si>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</si>
  <si>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</si>
  <si>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</si>
  <si>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</si>
  <si>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</si>
  <si>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</si>
  <si>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</si>
  <si>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</si>
  <si>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</si>
  <si>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</si>
  <si>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</si>
  <si>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</si>
  <si>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</si>
  <si>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</si>
  <si>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</si>
  <si>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</si>
  <si>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</si>
  <si>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</si>
  <si>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</si>
  <si>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</si>
  <si>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</si>
  <si>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</si>
  <si>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</si>
  <si>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</si>
  <si>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</si>
  <si>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</si>
  <si>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</si>
  <si>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</si>
  <si>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</si>
  <si>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</si>
  <si>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</si>
  <si>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</si>
  <si>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</si>
  <si>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</si>
  <si>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</si>
  <si>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</si>
  <si>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</si>
  <si>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</si>
  <si>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</si>
  <si>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</si>
  <si>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</si>
  <si>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</si>
  <si>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</si>
  <si>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</si>
  <si>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</si>
  <si>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</si>
  <si>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</si>
  <si>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</si>
  <si>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</si>
  <si>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</si>
  <si>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</si>
  <si>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</si>
  <si>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</si>
  <si>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</si>
  <si>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</si>
  <si>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</si>
  <si>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</si>
  <si>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</si>
  <si>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</si>
  <si>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</si>
  <si>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</si>
  <si>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</si>
  <si>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</si>
  <si>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</si>
  <si>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</si>
  <si>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</si>
  <si>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</si>
  <si>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</si>
  <si>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</si>
  <si>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</si>
  <si>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</si>
  <si>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</si>
  <si>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</si>
  <si>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</si>
  <si>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</si>
  <si>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</si>
  <si>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</si>
  <si>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</si>
  <si>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</si>
  <si>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</si>
  <si>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</si>
  <si>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</si>
  <si>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</si>
  <si>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</si>
  <si>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</si>
  <si>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</si>
  <si>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</si>
  <si>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</si>
  <si>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</si>
  <si>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</si>
  <si>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</si>
  <si>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</si>
  <si>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</si>
  <si>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</si>
  <si>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</si>
  <si>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</si>
  <si>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</si>
  <si>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</si>
  <si>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</si>
  <si>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</si>
  <si>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</si>
  <si>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</si>
  <si>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</si>
  <si>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</si>
  <si>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</si>
  <si>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</si>
  <si>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</si>
  <si>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</si>
  <si>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</si>
  <si>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</si>
  <si>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</si>
  <si>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</si>
  <si>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</si>
  <si>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</si>
  <si>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</si>
  <si>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</si>
  <si>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</si>
  <si>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</si>
  <si>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</si>
  <si>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</si>
  <si>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</si>
  <si>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</si>
  <si>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</si>
  <si>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</si>
  <si>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</si>
  <si>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</si>
  <si>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</si>
  <si>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</si>
  <si>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</si>
  <si>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</si>
  <si>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</si>
  <si>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</si>
  <si>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</si>
  <si>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</si>
  <si>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</si>
  <si>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</si>
  <si>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</si>
  <si>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</si>
  <si>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</si>
  <si>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</si>
  <si>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</si>
  <si>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</si>
  <si>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</si>
  <si>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</si>
  <si>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</si>
  <si>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</si>
  <si>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</si>
  <si>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</si>
  <si>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</si>
  <si>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</si>
  <si>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</si>
  <si>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</si>
  <si>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</si>
  <si>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</si>
  <si>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</si>
  <si>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</si>
  <si>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</si>
  <si>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</si>
  <si>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</si>
  <si>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</si>
  <si>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</si>
  <si>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</si>
  <si>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</si>
  <si>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</si>
  <si>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</si>
  <si>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</si>
  <si>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</si>
  <si>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</si>
  <si>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</si>
  <si>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</si>
  <si>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</si>
  <si>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</si>
  <si>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</si>
  <si>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</si>
  <si>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</si>
  <si>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</si>
  <si>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</si>
  <si>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</si>
  <si>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</si>
  <si>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</si>
  <si>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</si>
  <si>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</si>
  <si>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</si>
  <si>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</si>
  <si>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</si>
  <si>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</si>
  <si>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</si>
  <si>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</si>
  <si>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</si>
  <si>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</si>
  <si>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</si>
  <si>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</si>
  <si>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</si>
  <si>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</si>
  <si>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</si>
  <si>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</si>
  <si>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</si>
  <si>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</si>
  <si>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</si>
  <si>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</si>
  <si>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</si>
  <si>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</si>
  <si>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</si>
  <si>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</si>
  <si>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</si>
  <si>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</si>
  <si>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</si>
  <si>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</si>
  <si>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</si>
  <si>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</si>
  <si>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</si>
  <si>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</si>
  <si>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</si>
  <si>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</si>
  <si>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</si>
  <si>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</si>
  <si>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</si>
  <si>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</si>
  <si>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</si>
  <si>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</si>
  <si>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</si>
  <si>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</si>
  <si>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</si>
  <si>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</si>
  <si>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</si>
  <si>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</si>
  <si>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</si>
  <si>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</si>
  <si>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</si>
  <si>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</si>
  <si>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</si>
  <si>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</si>
  <si>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</si>
  <si>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</si>
  <si>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</si>
  <si>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</si>
  <si>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</si>
  <si>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</si>
  <si>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</si>
  <si>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</si>
  <si>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</si>
  <si>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</si>
  <si>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</si>
  <si>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</si>
  <si>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</si>
  <si>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</si>
  <si>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</si>
  <si>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</si>
  <si>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</si>
  <si>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</si>
  <si>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</si>
  <si>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</si>
  <si>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</si>
  <si>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</si>
  <si>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</si>
  <si>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</si>
  <si>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</si>
  <si>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</si>
  <si>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</si>
  <si>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</si>
  <si>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</si>
  <si>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</si>
  <si>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</si>
  <si>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</si>
  <si>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</si>
  <si>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</si>
  <si>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</si>
  <si>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</si>
  <si>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</si>
  <si>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</si>
  <si>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</si>
  <si>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</si>
  <si>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</si>
  <si>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</si>
  <si>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</si>
  <si>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</si>
  <si>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</si>
  <si>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</si>
  <si>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</si>
  <si>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</si>
  <si>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</si>
  <si>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</si>
  <si>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</si>
  <si>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</si>
  <si>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</si>
  <si>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</si>
  <si>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</si>
  <si>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</si>
  <si>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</si>
  <si>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</si>
  <si>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</si>
  <si>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</si>
  <si>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</si>
  <si>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</si>
  <si>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</si>
  <si>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</si>
  <si>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</si>
  <si>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</si>
  <si>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</si>
  <si>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</si>
  <si>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</si>
  <si>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</si>
  <si>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</si>
  <si>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</si>
  <si>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</si>
  <si>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</si>
  <si>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</si>
  <si>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</si>
  <si>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</si>
  <si>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</si>
  <si>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</si>
  <si>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</si>
  <si>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</si>
  <si>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</si>
  <si>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</si>
  <si>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</si>
  <si>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</si>
  <si>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</si>
  <si>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</si>
  <si>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</si>
  <si>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</si>
  <si>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</si>
  <si>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</si>
  <si>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</si>
  <si>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</si>
  <si>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</si>
  <si>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</si>
  <si>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</si>
  <si>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</si>
  <si>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</si>
  <si>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</si>
  <si>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</si>
  <si>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</si>
  <si>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</si>
  <si>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</si>
  <si>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</si>
  <si>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</si>
  <si>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</si>
  <si>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</si>
  <si>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</si>
  <si>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</si>
  <si>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</si>
  <si>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</si>
  <si>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</si>
  <si>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</si>
  <si>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</si>
  <si>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</si>
  <si>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</si>
  <si>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</si>
  <si>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</si>
  <si>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</si>
  <si>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</si>
  <si>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</si>
  <si>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</si>
  <si>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</si>
  <si>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</si>
  <si>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</si>
  <si>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</si>
  <si>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</si>
  <si>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</si>
  <si>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</si>
  <si>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</si>
  <si>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</si>
  <si>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</si>
  <si>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</si>
  <si>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</si>
  <si>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</si>
  <si>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</si>
  <si>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</si>
  <si>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</si>
  <si>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</si>
  <si>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</si>
  <si>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</si>
  <si>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</si>
  <si>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</si>
  <si>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</si>
  <si>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</si>
  <si>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</si>
  <si>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</si>
  <si>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</si>
  <si>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</si>
  <si>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</si>
  <si>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</si>
  <si>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</si>
  <si>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</si>
  <si>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</si>
  <si>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</si>
  <si>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</si>
  <si>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</si>
  <si>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</si>
  <si>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</si>
  <si>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</si>
  <si>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</si>
  <si>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</si>
  <si>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</si>
  <si>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</si>
  <si>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</si>
  <si>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</si>
  <si>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</si>
  <si>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</si>
  <si>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</si>
  <si>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</si>
  <si>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</si>
  <si>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</si>
  <si>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</si>
  <si>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</si>
  <si>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</si>
  <si>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</si>
  <si>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</si>
  <si>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</si>
  <si>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</si>
  <si>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</si>
  <si>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</si>
  <si>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</si>
  <si>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</si>
  <si>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</si>
  <si>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</si>
  <si>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</si>
  <si>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</si>
  <si>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</si>
  <si>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</si>
  <si>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</si>
  <si>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</si>
  <si>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</si>
  <si>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</si>
  <si>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</si>
  <si>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</si>
  <si>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</si>
  <si>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</si>
  <si>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</si>
  <si>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</si>
  <si>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</si>
  <si>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</si>
  <si>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</si>
  <si>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159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</si>
  <si>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</si>
  <si>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344</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</si>
  <si>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</si>
  <si>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706</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</si>
  <si>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</si>
  <si>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776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</si>
  <si>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</si>
  <si>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</si>
  <si>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240</t>
  </si>
  <si>
    <t>320</t>
  </si>
  <si>
    <t>EUGENIA VICTORIA ROJAS DE BAHAMON</t>
  </si>
  <si>
    <t>CRA 3 # 42-91 CASA CLUB</t>
  </si>
  <si>
    <t>2762372</t>
  </si>
  <si>
    <t>fundacionimix@gmail.com</t>
  </si>
  <si>
    <t>2021-73-10001784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</si>
</sst>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00" zoomScale="70" zoomScaleNormal="70" zoomScaleSheetLayoutView="40" zoomScalePageLayoutView="40" workbookViewId="0">
      <selection activeCell="L55" sqref="L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986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900265071</v>
      </c>
      <c r="C20" s="5"/>
      <c r="D20" s="73"/>
      <c r="E20" s="5"/>
      <c r="F20" s="5"/>
      <c r="G20" s="5"/>
      <c r="H20" s="243"/>
      <c r="I20" s="149" t="s">
        <v>986</v>
      </c>
      <c r="J20" s="150" t="s">
        <v>1013</v>
      </c>
      <c r="K20" s="151">
        <v>1477465393</v>
      </c>
      <c r="L20" s="152"/>
      <c r="M20" s="152">
        <v>44561</v>
      </c>
      <c r="N20" s="135">
        <f>+(M20-L20)/30</f>
        <v>1485.3666666666666</v>
      </c>
      <c r="O20" s="138"/>
      <c r="U20" s="134"/>
      <c r="V20" s="105">
        <f ca="1">NOW()</f>
        <v>44194.018489467591</v>
      </c>
      <c r="W20" s="105">
        <f ca="1">NOW()</f>
        <v>44194.018489467591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IMIX</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43484</v>
      </c>
      <c r="F48" s="145">
        <v>43822</v>
      </c>
      <c r="G48" s="160">
        <f>IF(AND(E48&lt;&gt;"",F48&lt;&gt;""),((F48-E48)/30),"")</f>
        <v>11.266666666666667</v>
      </c>
      <c r="H48" s="119" t="s">
        <v>2679</v>
      </c>
      <c r="I48" s="113" t="s">
        <v>986</v>
      </c>
      <c r="J48" s="150" t="s">
        <v>1013</v>
      </c>
      <c r="K48" s="116">
        <v>3511796093</v>
      </c>
      <c r="L48" s="115" t="s">
        <v>1148</v>
      </c>
      <c r="M48" s="117">
        <v>1</v>
      </c>
      <c r="N48" s="115" t="s">
        <v>27</v>
      </c>
      <c r="O48" s="115" t="s">
        <v>1148</v>
      </c>
      <c r="P48" s="78"/>
    </row>
    <row r="49" spans="1:16" s="6" customFormat="1" ht="24.75" customHeight="1" x14ac:dyDescent="0.25">
      <c r="A49" s="143">
        <v>2</v>
      </c>
      <c r="B49" s="111" t="s">
        <v>2677</v>
      </c>
      <c r="C49" s="112" t="s">
        <v>31</v>
      </c>
      <c r="D49" s="110" t="s">
        <v>2680</v>
      </c>
      <c r="E49" s="145">
        <v>43400</v>
      </c>
      <c r="F49" s="145">
        <v>43434</v>
      </c>
      <c r="G49" s="160">
        <f t="shared" ref="G49:G50" si="2">IF(AND(E49&lt;&gt;"",F49&lt;&gt;""),((F49-E49)/30),"")</f>
        <v>1.1333333333333333</v>
      </c>
      <c r="H49" s="119" t="s">
        <v>2681</v>
      </c>
      <c r="I49" s="113" t="s">
        <v>986</v>
      </c>
      <c r="J49" s="150" t="s">
        <v>1013</v>
      </c>
      <c r="K49" s="116">
        <v>311588171</v>
      </c>
      <c r="L49" s="115" t="s">
        <v>1148</v>
      </c>
      <c r="M49" s="117">
        <v>1</v>
      </c>
      <c r="N49" s="115" t="s">
        <v>27</v>
      </c>
      <c r="O49" s="115" t="s">
        <v>1148</v>
      </c>
      <c r="P49" s="78"/>
    </row>
    <row r="50" spans="1:16" s="6" customFormat="1" ht="24.75" customHeight="1" x14ac:dyDescent="0.25">
      <c r="A50" s="143">
        <v>3</v>
      </c>
      <c r="B50" s="111" t="s">
        <v>2677</v>
      </c>
      <c r="C50" s="112" t="s">
        <v>31</v>
      </c>
      <c r="D50" s="110" t="s">
        <v>2682</v>
      </c>
      <c r="E50" s="145">
        <v>43081</v>
      </c>
      <c r="F50" s="145">
        <v>43404</v>
      </c>
      <c r="G50" s="160">
        <f t="shared" si="2"/>
        <v>10.766666666666667</v>
      </c>
      <c r="H50" s="119" t="s">
        <v>2683</v>
      </c>
      <c r="I50" s="113" t="s">
        <v>986</v>
      </c>
      <c r="J50" s="150" t="s">
        <v>1013</v>
      </c>
      <c r="K50" s="116">
        <v>2864254027</v>
      </c>
      <c r="L50" s="115" t="s">
        <v>1148</v>
      </c>
      <c r="M50" s="117">
        <v>1</v>
      </c>
      <c r="N50" s="115" t="s">
        <v>27</v>
      </c>
      <c r="O50" s="115" t="s">
        <v>1148</v>
      </c>
      <c r="P50" s="78"/>
    </row>
    <row r="51" spans="1:16" s="6" customFormat="1" ht="24.75" customHeight="1" outlineLevel="1" x14ac:dyDescent="0.25">
      <c r="A51" s="143">
        <v>4</v>
      </c>
      <c r="B51" s="111" t="s">
        <v>2677</v>
      </c>
      <c r="C51" s="112" t="s">
        <v>31</v>
      </c>
      <c r="D51" s="110" t="s">
        <v>2684</v>
      </c>
      <c r="E51" s="145">
        <v>42717</v>
      </c>
      <c r="F51" s="145">
        <v>43084</v>
      </c>
      <c r="G51" s="160">
        <f t="shared" ref="G51:G107" si="3">IF(AND(E51&lt;&gt;"",F51&lt;&gt;""),((F51-E51)/30),"")</f>
        <v>12.233333333333333</v>
      </c>
      <c r="H51" s="119" t="s">
        <v>2685</v>
      </c>
      <c r="I51" s="113" t="s">
        <v>986</v>
      </c>
      <c r="J51" s="150" t="s">
        <v>1013</v>
      </c>
      <c r="K51" s="116">
        <v>3492925700</v>
      </c>
      <c r="L51" s="115" t="s">
        <v>1148</v>
      </c>
      <c r="M51" s="117">
        <v>1</v>
      </c>
      <c r="N51" s="115" t="s">
        <v>27</v>
      </c>
      <c r="O51" s="115" t="s">
        <v>1148</v>
      </c>
      <c r="P51" s="78"/>
    </row>
    <row r="52" spans="1:16" s="7" customFormat="1" ht="24.75" customHeight="1" outlineLevel="1" x14ac:dyDescent="0.25">
      <c r="A52" s="144">
        <v>5</v>
      </c>
      <c r="B52" s="111" t="s">
        <v>2677</v>
      </c>
      <c r="C52" s="112" t="s">
        <v>31</v>
      </c>
      <c r="D52" s="110" t="s">
        <v>2687</v>
      </c>
      <c r="E52" s="145">
        <v>42399</v>
      </c>
      <c r="F52" s="145">
        <v>42719</v>
      </c>
      <c r="G52" s="160">
        <f t="shared" si="3"/>
        <v>10.666666666666666</v>
      </c>
      <c r="H52" s="119" t="s">
        <v>2686</v>
      </c>
      <c r="I52" s="113" t="s">
        <v>986</v>
      </c>
      <c r="J52" s="150" t="s">
        <v>1013</v>
      </c>
      <c r="K52" s="116">
        <v>3140344320</v>
      </c>
      <c r="L52" s="115" t="s">
        <v>1148</v>
      </c>
      <c r="M52" s="117">
        <v>1</v>
      </c>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2688</v>
      </c>
      <c r="E114" s="145">
        <v>44181</v>
      </c>
      <c r="F114" s="145">
        <v>44347</v>
      </c>
      <c r="G114" s="160">
        <f>IF(AND(E114&lt;&gt;"",F114&lt;&gt;""),((F114-E114)/30),"")</f>
        <v>5.5333333333333332</v>
      </c>
      <c r="H114" s="122"/>
      <c r="I114" s="121" t="s">
        <v>986</v>
      </c>
      <c r="J114" s="121" t="s">
        <v>1022</v>
      </c>
      <c r="K114" s="123">
        <v>46652192</v>
      </c>
      <c r="L114" s="100">
        <f>+IF(AND(K114&gt;0,O114="Ejecución"),(K114/877802)*Tabla28[[#This Row],[% participación]],IF(AND(K114&gt;0,O114&lt;&gt;"Ejecución"),"-",""))</f>
        <v>53.146600258372615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73873269.650000006</v>
      </c>
      <c r="F185" s="92"/>
      <c r="G185" s="93"/>
      <c r="H185" s="88"/>
      <c r="I185" s="90" t="s">
        <v>2627</v>
      </c>
      <c r="J185" s="166">
        <f>+SUM(M179:M183)</f>
        <v>0.05</v>
      </c>
      <c r="K185" s="236" t="s">
        <v>2628</v>
      </c>
      <c r="L185" s="236"/>
      <c r="M185" s="94">
        <f>+J185*(SUM(K20:K35))</f>
        <v>73873269.650000006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39853</v>
      </c>
      <c r="D193" s="5"/>
      <c r="E193" s="126">
        <v>2384</v>
      </c>
      <c r="F193" s="5"/>
      <c r="G193" s="5"/>
      <c r="H193" s="147" t="s">
        <v>2689</v>
      </c>
      <c r="J193" s="5"/>
      <c r="K193" s="127">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2690</v>
      </c>
      <c r="L211" s="21"/>
      <c r="M211" s="21"/>
      <c r="N211" s="21"/>
      <c r="O211" s="8"/>
    </row>
    <row r="212" spans="1:15" x14ac:dyDescent="0.25">
      <c r="A212" s="9"/>
      <c r="B212" s="27" t="s">
        <v>2619</v>
      </c>
      <c r="C212" s="147" t="s">
        <v>2689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2020-11-20T15:12:35Z</cp:lastPrinted>
  <dcterms:created xsi:type="dcterms:W3CDTF">2020-10-14T21:57:42Z</dcterms:created>
  <dcterms:modified xsi:type="dcterms:W3CDTF">2020-12-29T05:30:40Z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