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<sst xmlns="http://schemas.openxmlformats.org/spreadsheetml/2006/main" count="3081" uniqueCount="2692">
  <si>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</si>
  <si>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</si>
  <si>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</si>
  <si>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</si>
  <si>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</si>
  <si>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</si>
  <si>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</si>
  <si>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</si>
  <si>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</si>
  <si>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</si>
  <si>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</si>
  <si>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</si>
  <si>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</si>
  <si>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</si>
  <si>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</si>
  <si>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</si>
  <si>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</si>
  <si>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</si>
  <si>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</si>
  <si>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</si>
  <si>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</si>
  <si>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</si>
  <si>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</si>
  <si>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</si>
  <si>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</si>
  <si>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</si>
  <si>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</si>
  <si>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</si>
  <si>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</si>
  <si>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</si>
  <si>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</si>
  <si>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</si>
  <si>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</si>
  <si>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</si>
  <si>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</si>
  <si>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</si>
  <si>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</si>
  <si>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</si>
  <si>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</si>
  <si>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</si>
  <si>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</si>
  <si>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</si>
  <si>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</si>
  <si>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</si>
  <si>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</si>
  <si>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</si>
  <si>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</si>
  <si>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</si>
  <si>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</si>
  <si>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</si>
  <si>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</si>
  <si>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</si>
  <si>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</si>
  <si>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</si>
  <si>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</si>
  <si>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</si>
  <si>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</si>
  <si>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</si>
  <si>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</si>
  <si>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</si>
  <si>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</si>
  <si>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</si>
  <si>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</si>
  <si>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</si>
  <si>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</si>
  <si>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</si>
  <si>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</si>
  <si>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</si>
  <si>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</si>
  <si>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</si>
  <si>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</si>
  <si>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</si>
  <si>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</si>
  <si>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</si>
  <si>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</si>
  <si>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</si>
  <si>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</si>
  <si>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</si>
  <si>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</si>
  <si>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</si>
  <si>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</si>
  <si>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</si>
  <si>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</si>
  <si>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</si>
  <si>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</si>
  <si>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</si>
  <si>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</si>
  <si>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</si>
  <si>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</si>
  <si>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</si>
  <si>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</si>
  <si>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</si>
  <si>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</si>
  <si>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</si>
  <si>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</si>
  <si>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</si>
  <si>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</si>
  <si>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</si>
  <si>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</si>
  <si>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</si>
  <si>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</si>
  <si>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</si>
  <si>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</si>
  <si>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</si>
  <si>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</si>
  <si>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</si>
  <si>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</si>
  <si>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</si>
  <si>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</si>
  <si>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</si>
  <si>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</si>
  <si>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</si>
  <si>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</si>
  <si>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</si>
  <si>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</si>
  <si>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</si>
  <si>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</si>
  <si>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</si>
  <si>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</si>
  <si>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</si>
  <si>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</si>
  <si>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</si>
  <si>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</si>
  <si>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</si>
  <si>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</si>
  <si>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</si>
  <si>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</si>
  <si>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</si>
  <si>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</si>
  <si>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</si>
  <si>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</si>
  <si>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</si>
  <si>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</si>
  <si>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</si>
  <si>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</si>
  <si>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</si>
  <si>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</si>
  <si>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</si>
  <si>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</si>
  <si>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</si>
  <si>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</si>
  <si>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</si>
  <si>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</si>
  <si>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</si>
  <si>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</si>
  <si>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</si>
  <si>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</si>
  <si>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</si>
  <si>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</si>
  <si>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</si>
  <si>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</si>
  <si>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</si>
  <si>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</si>
  <si>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</si>
  <si>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</si>
  <si>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</si>
  <si>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</si>
  <si>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</si>
  <si>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</si>
  <si>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</si>
  <si>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</si>
  <si>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</si>
  <si>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</si>
  <si>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</si>
  <si>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</si>
  <si>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</si>
  <si>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</si>
  <si>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</si>
  <si>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</si>
  <si>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</si>
  <si>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</si>
  <si>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</si>
  <si>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</si>
  <si>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</si>
  <si>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</si>
  <si>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</si>
  <si>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</si>
  <si>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</si>
  <si>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</si>
  <si>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</si>
  <si>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</si>
  <si>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</si>
  <si>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</si>
  <si>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</si>
  <si>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</si>
  <si>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</si>
  <si>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</si>
  <si>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</si>
  <si>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</si>
  <si>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</si>
  <si>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</si>
  <si>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</si>
  <si>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</si>
  <si>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</si>
  <si>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</si>
  <si>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</si>
  <si>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</si>
  <si>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</si>
  <si>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</si>
  <si>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</si>
  <si>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</si>
  <si>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</si>
  <si>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</si>
  <si>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</si>
  <si>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</si>
  <si>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</si>
  <si>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</si>
  <si>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</si>
  <si>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</si>
  <si>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</si>
  <si>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</si>
  <si>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</si>
  <si>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</si>
  <si>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</si>
  <si>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</si>
  <si>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</si>
  <si>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</si>
  <si>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</si>
  <si>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</si>
  <si>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</si>
  <si>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</si>
  <si>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</si>
  <si>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</si>
  <si>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</si>
  <si>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</si>
  <si>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</si>
  <si>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</si>
  <si>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</si>
  <si>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</si>
  <si>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</si>
  <si>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</si>
  <si>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</si>
  <si>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</si>
  <si>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</si>
  <si>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</si>
  <si>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</si>
  <si>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</si>
  <si>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</si>
  <si>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</si>
  <si>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</si>
  <si>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</si>
  <si>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</si>
  <si>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</si>
  <si>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</si>
  <si>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</si>
  <si>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</si>
  <si>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</si>
  <si>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</si>
  <si>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</si>
  <si>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</si>
  <si>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</si>
  <si>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</si>
  <si>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</si>
  <si>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</si>
  <si>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</si>
  <si>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</si>
  <si>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</si>
  <si>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</si>
  <si>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</si>
  <si>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</si>
  <si>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</si>
  <si>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</si>
  <si>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</si>
  <si>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</si>
  <si>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</si>
  <si>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</si>
  <si>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</si>
  <si>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</si>
  <si>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</si>
  <si>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</si>
  <si>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</si>
  <si>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</si>
  <si>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</si>
  <si>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</si>
  <si>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</si>
  <si>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</si>
  <si>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</si>
  <si>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</si>
  <si>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</si>
  <si>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</si>
  <si>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</si>
  <si>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</si>
  <si>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</si>
  <si>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</si>
  <si>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</si>
  <si>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</si>
  <si>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</si>
  <si>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</si>
  <si>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</si>
  <si>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</si>
  <si>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</si>
  <si>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</si>
  <si>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</si>
  <si>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</si>
  <si>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</si>
  <si>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</si>
  <si>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</si>
  <si>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</si>
  <si>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</si>
  <si>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</si>
  <si>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</si>
  <si>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</si>
  <si>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</si>
  <si>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</si>
  <si>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</si>
  <si>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</si>
  <si>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</si>
  <si>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</si>
  <si>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</si>
  <si>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</si>
  <si>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</si>
  <si>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</si>
  <si>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</si>
  <si>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</si>
  <si>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</si>
  <si>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</si>
  <si>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</si>
  <si>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</si>
  <si>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</si>
  <si>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</si>
  <si>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</si>
  <si>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</si>
  <si>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</si>
  <si>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</si>
  <si>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</si>
  <si>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</si>
  <si>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</si>
  <si>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</si>
  <si>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</si>
  <si>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</si>
  <si>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</si>
  <si>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</si>
  <si>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</si>
  <si>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</si>
  <si>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</si>
  <si>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</si>
  <si>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</si>
  <si>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</si>
  <si>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</si>
  <si>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</si>
  <si>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</si>
  <si>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</si>
  <si>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</si>
  <si>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</si>
  <si>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</si>
  <si>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</si>
  <si>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</si>
  <si>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</si>
  <si>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</si>
  <si>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</si>
  <si>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</si>
  <si>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</si>
  <si>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</si>
  <si>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</si>
  <si>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</si>
  <si>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</si>
  <si>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</si>
  <si>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</si>
  <si>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</si>
  <si>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</si>
  <si>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</si>
  <si>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</si>
  <si>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</si>
  <si>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</si>
  <si>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</si>
  <si>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</si>
  <si>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</si>
  <si>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</si>
  <si>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</si>
  <si>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</si>
  <si>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</si>
  <si>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</si>
  <si>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</si>
  <si>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</si>
  <si>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</si>
  <si>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</si>
  <si>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</si>
  <si>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</si>
  <si>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</si>
  <si>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</si>
  <si>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</si>
  <si>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</si>
  <si>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</si>
  <si>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</si>
  <si>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</si>
  <si>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</si>
  <si>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</si>
  <si>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</si>
  <si>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</si>
  <si>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</si>
  <si>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</si>
  <si>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</si>
  <si>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</si>
  <si>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</si>
  <si>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</si>
  <si>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</si>
  <si>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</si>
  <si>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</si>
  <si>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</si>
  <si>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</si>
  <si>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</si>
  <si>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</si>
  <si>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</si>
  <si>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</si>
  <si>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</si>
  <si>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</si>
  <si>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</si>
  <si>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</si>
  <si>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</si>
  <si>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</si>
  <si>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</si>
  <si>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</si>
  <si>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</si>
  <si>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</si>
  <si>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</si>
  <si>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</si>
  <si>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</si>
  <si>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</si>
  <si>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</si>
  <si>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</si>
  <si>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</si>
  <si>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</si>
  <si>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</si>
  <si>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</si>
  <si>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</si>
  <si>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</si>
  <si>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</si>
  <si>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</si>
  <si>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</si>
  <si>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</si>
  <si>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</si>
  <si>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</si>
  <si>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</si>
  <si>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</si>
  <si>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</si>
  <si>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</si>
  <si>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</si>
  <si>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</si>
  <si>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</si>
  <si>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</si>
  <si>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</si>
  <si>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</si>
  <si>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</si>
  <si>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</si>
  <si>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</si>
  <si>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</si>
  <si>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</si>
  <si>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</si>
  <si>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</si>
  <si>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</si>
  <si>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</si>
  <si>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</si>
  <si>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</si>
  <si>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</si>
  <si>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</si>
  <si>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</si>
  <si>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</si>
  <si>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</si>
  <si>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</si>
  <si>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</si>
  <si>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</si>
  <si>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</si>
  <si>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</si>
  <si>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</si>
  <si>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</si>
  <si>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</si>
  <si>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</si>
  <si>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</si>
  <si>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</si>
  <si>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</si>
  <si>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</si>
  <si>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</si>
  <si>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</si>
  <si>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</si>
  <si>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</si>
  <si>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</si>
  <si>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</si>
  <si>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</si>
  <si>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</si>
  <si>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</si>
  <si>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</si>
  <si>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</si>
  <si>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</si>
  <si>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</si>
  <si>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</si>
  <si>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</si>
  <si>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</si>
  <si>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</si>
  <si>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</si>
  <si>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</si>
  <si>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</si>
  <si>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</si>
  <si>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</si>
  <si>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</si>
  <si>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</si>
  <si>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</si>
  <si>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</si>
  <si>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</si>
  <si>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</si>
  <si>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</si>
  <si>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</si>
  <si>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</si>
  <si>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</si>
  <si>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</si>
  <si>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</si>
  <si>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</si>
  <si>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</si>
  <si>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</si>
  <si>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</si>
  <si>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</si>
  <si>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</si>
  <si>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</si>
  <si>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</si>
  <si>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</si>
  <si>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</si>
  <si>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</si>
  <si>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</si>
  <si>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</si>
  <si>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</si>
  <si>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</si>
  <si>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</si>
  <si>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</si>
  <si>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</si>
  <si>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</si>
  <si>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</si>
  <si>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</si>
  <si>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</si>
  <si>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</si>
  <si>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</si>
  <si>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</si>
  <si>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</si>
  <si>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</si>
  <si>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</si>
  <si>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</si>
  <si>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</si>
  <si>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</si>
  <si>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</si>
  <si>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</si>
  <si>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</si>
  <si>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</si>
  <si>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</si>
  <si>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</si>
  <si>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</si>
  <si>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</si>
  <si>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</si>
  <si>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</si>
  <si>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</si>
  <si>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</si>
  <si>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</si>
  <si>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</si>
  <si>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</si>
  <si>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</si>
  <si>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</si>
  <si>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</si>
  <si>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</si>
  <si>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</si>
  <si>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</si>
  <si>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</si>
  <si>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</si>
  <si>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</si>
  <si>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</si>
  <si>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</si>
  <si>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</si>
  <si>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</si>
  <si>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</si>
  <si>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</si>
  <si>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</si>
  <si>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</si>
  <si>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</si>
  <si>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</si>
  <si>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</si>
  <si>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</si>
  <si>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</si>
  <si>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</si>
  <si>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</si>
  <si>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</si>
  <si>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</si>
  <si>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</si>
  <si>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</si>
  <si>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</si>
  <si>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</si>
  <si>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</si>
  <si>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</si>
  <si>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</si>
  <si>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</si>
  <si>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</si>
  <si>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</si>
  <si>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</si>
  <si>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</si>
  <si>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</si>
  <si>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</si>
  <si>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</si>
  <si>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</si>
  <si>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</si>
  <si>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</si>
  <si>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</si>
  <si>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</si>
  <si>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</si>
  <si>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</si>
  <si>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</si>
  <si>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</si>
  <si>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</si>
  <si>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</si>
  <si>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</si>
  <si>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</si>
  <si>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</si>
  <si>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</si>
  <si>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</si>
  <si>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</si>
  <si>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</si>
  <si>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</si>
  <si>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</si>
  <si>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</si>
  <si>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</si>
  <si>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</si>
  <si>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</si>
  <si>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</si>
  <si>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</si>
  <si>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</si>
  <si>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</si>
  <si>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</si>
  <si>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</si>
  <si>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</si>
  <si>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</si>
  <si>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</si>
  <si>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</si>
  <si>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</si>
  <si>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</si>
  <si>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</si>
  <si>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</si>
  <si>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</si>
  <si>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</si>
  <si>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</si>
  <si>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</si>
  <si>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</si>
  <si>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</si>
  <si>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</si>
  <si>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</si>
  <si>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</si>
  <si>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</si>
  <si>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</si>
  <si>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</si>
  <si>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</si>
  <si>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</si>
  <si>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</si>
  <si>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</si>
  <si>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</si>
  <si>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</si>
  <si>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</si>
  <si>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</si>
  <si>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</si>
  <si>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</si>
  <si>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</si>
  <si>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</si>
  <si>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</si>
  <si>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</si>
  <si>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</si>
  <si>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</si>
  <si>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</si>
  <si>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</si>
  <si>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</si>
  <si>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</si>
  <si>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</si>
  <si>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</si>
  <si>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</si>
  <si>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</si>
  <si>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</si>
  <si>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</si>
  <si>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</si>
  <si>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</si>
  <si>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</si>
  <si>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</si>
  <si>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</si>
  <si>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</si>
  <si>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</si>
  <si>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</si>
  <si>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</si>
  <si>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</si>
  <si>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</si>
  <si>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</si>
  <si>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</si>
  <si>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</si>
  <si>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</si>
  <si>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</si>
  <si>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</si>
  <si>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</si>
  <si>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</si>
  <si>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</si>
  <si>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</si>
  <si>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</si>
  <si>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</si>
  <si>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</si>
  <si>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</si>
  <si>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</si>
  <si>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</si>
  <si>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</si>
  <si>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</si>
  <si>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</si>
  <si>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</si>
  <si>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</si>
  <si>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</si>
  <si>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</si>
  <si>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</si>
  <si>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</si>
  <si>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</si>
  <si>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</si>
  <si>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</si>
  <si>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</si>
  <si>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</si>
  <si>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</si>
  <si>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</si>
  <si>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</si>
  <si>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</si>
  <si>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</si>
  <si>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</si>
  <si>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</si>
  <si>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</si>
  <si>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</si>
  <si>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</si>
  <si>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</si>
  <si>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</si>
  <si>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</si>
  <si>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</si>
  <si>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</si>
  <si>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</si>
  <si>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</si>
  <si>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</si>
  <si>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</si>
  <si>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</si>
  <si>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</si>
  <si>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</si>
  <si>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</si>
  <si>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</si>
  <si>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</si>
  <si>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</si>
  <si>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</si>
  <si>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</si>
  <si>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</si>
  <si>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</si>
  <si>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</si>
  <si>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</si>
  <si>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</si>
  <si>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</si>
  <si>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</si>
  <si>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</si>
  <si>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</si>
  <si>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</si>
  <si>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</si>
  <si>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</si>
  <si>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</si>
  <si>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</si>
  <si>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</si>
  <si>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</si>
  <si>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</si>
  <si>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</si>
  <si>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</si>
  <si>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</si>
  <si>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</si>
  <si>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</si>
  <si>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</si>
  <si>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</si>
  <si>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</si>
  <si>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</si>
  <si>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</si>
  <si>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</si>
  <si>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</si>
  <si>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</si>
  <si>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</si>
  <si>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</si>
  <si>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</si>
  <si>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</si>
  <si>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</si>
  <si>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</si>
  <si>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</si>
  <si>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</si>
  <si>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</si>
  <si>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</si>
  <si>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</si>
  <si>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</si>
  <si>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</si>
  <si>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</si>
  <si>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</si>
  <si>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</si>
  <si>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</si>
  <si>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</si>
  <si>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</si>
  <si>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</si>
  <si>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</si>
  <si>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</si>
  <si>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</si>
  <si>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</si>
  <si>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</si>
  <si>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</si>
  <si>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</si>
  <si>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</si>
  <si>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</si>
  <si>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</si>
  <si>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</si>
  <si>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</si>
  <si>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</si>
  <si>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</si>
  <si>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</si>
  <si>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</si>
  <si>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</si>
  <si>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</si>
  <si>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</si>
  <si>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</si>
  <si>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</si>
  <si>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</si>
  <si>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</si>
  <si>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</si>
  <si>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</si>
  <si>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</si>
  <si>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</si>
  <si>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</si>
  <si>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</si>
  <si>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</si>
  <si>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</si>
  <si>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</si>
  <si>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</si>
  <si>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</si>
  <si>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</si>
  <si>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</si>
  <si>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</si>
  <si>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</si>
  <si>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</si>
  <si>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</si>
  <si>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</si>
  <si>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</si>
  <si>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</si>
  <si>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</si>
  <si>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</si>
  <si>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</si>
  <si>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</si>
  <si>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</si>
  <si>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</si>
  <si>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</si>
  <si>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</si>
  <si>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</si>
  <si>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</si>
  <si>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</si>
  <si>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</si>
  <si>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</si>
  <si>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</si>
  <si>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</si>
  <si>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</si>
  <si>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</si>
  <si>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</si>
  <si>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</si>
  <si>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</si>
  <si>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</si>
  <si>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</si>
  <si>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</si>
  <si>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</si>
  <si>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</si>
  <si>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</si>
  <si>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</si>
  <si>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</si>
  <si>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</si>
  <si>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</si>
  <si>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</si>
  <si>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</si>
  <si>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</si>
  <si>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</si>
  <si>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</si>
  <si>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</si>
  <si>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</si>
  <si>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</si>
  <si>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</si>
  <si>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</si>
  <si>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</si>
  <si>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</si>
  <si>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</si>
  <si>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</si>
  <si>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</si>
  <si>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</si>
  <si>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</si>
  <si>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</si>
  <si>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</si>
  <si>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</si>
  <si>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</si>
  <si>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</si>
  <si>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</si>
  <si>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</si>
  <si>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</si>
  <si>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</si>
  <si>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</si>
  <si>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</si>
  <si>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</si>
  <si>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</si>
  <si>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</si>
  <si>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</si>
  <si>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</si>
  <si>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</si>
  <si>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</si>
  <si>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</si>
  <si>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</si>
  <si>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</si>
  <si>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</si>
  <si>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</si>
  <si>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</si>
  <si>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</si>
  <si>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</si>
  <si>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</si>
  <si>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</si>
  <si>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</si>
  <si>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</si>
  <si>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</si>
  <si>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</si>
  <si>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</si>
  <si>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</si>
  <si>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</si>
  <si>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</si>
  <si>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</si>
  <si>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</si>
  <si>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</si>
  <si>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</si>
  <si>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</si>
  <si>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</si>
  <si>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</si>
  <si>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</si>
  <si>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</si>
  <si>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</si>
  <si>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</si>
  <si>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</si>
  <si>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</si>
  <si>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</si>
  <si>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</si>
  <si>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</si>
  <si>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</si>
  <si>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</si>
  <si>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</si>
  <si>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</si>
  <si>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</si>
  <si>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</si>
  <si>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</si>
  <si>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</si>
  <si>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</si>
  <si>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</si>
  <si>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</si>
  <si>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</si>
  <si>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</si>
  <si>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</si>
  <si>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</si>
  <si>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</si>
  <si>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</si>
  <si>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</si>
  <si>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</si>
  <si>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</si>
  <si>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</si>
  <si>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</si>
  <si>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</si>
  <si>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</si>
  <si>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</si>
  <si>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</si>
  <si>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</si>
  <si>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</si>
  <si>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</si>
  <si>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</si>
  <si>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</si>
  <si>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</si>
  <si>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</si>
  <si>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</si>
  <si>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</si>
  <si>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</si>
  <si>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</si>
  <si>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</si>
  <si>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</si>
  <si>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</si>
  <si>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</si>
  <si>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</si>
  <si>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</si>
  <si>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</si>
  <si>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</si>
  <si>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</si>
  <si>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</si>
  <si>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</si>
  <si>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</si>
  <si>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</si>
  <si>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</si>
  <si>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</si>
  <si>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</si>
  <si>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</si>
  <si>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</si>
  <si>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</si>
  <si>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</si>
  <si>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</si>
  <si>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</si>
  <si>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</si>
  <si>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</si>
  <si>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</si>
  <si>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</si>
  <si>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</si>
  <si>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</si>
  <si>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</si>
  <si>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</si>
  <si>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</si>
  <si>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</si>
  <si>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</si>
  <si>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</si>
  <si>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</si>
  <si>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</si>
  <si>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</si>
  <si>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</si>
  <si>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</si>
  <si>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</si>
  <si>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</si>
  <si>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</si>
  <si>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</si>
  <si>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</si>
  <si>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</si>
  <si>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</si>
  <si>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</si>
  <si>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</si>
  <si>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</si>
  <si>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</si>
  <si>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</si>
  <si>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</si>
  <si>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</si>
  <si>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</si>
  <si>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</si>
  <si>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</si>
  <si>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</si>
  <si>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</si>
  <si>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</si>
  <si>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</si>
  <si>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</si>
  <si>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</si>
  <si>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</si>
  <si>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</si>
  <si>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</si>
  <si>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</si>
  <si>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</si>
  <si>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</si>
  <si>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</si>
  <si>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</si>
  <si>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</si>
  <si>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</si>
  <si>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</si>
  <si>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</si>
  <si>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</si>
  <si>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</si>
  <si>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</si>
  <si>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</si>
  <si>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</si>
  <si>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</si>
  <si>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</si>
  <si>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</si>
  <si>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</si>
  <si>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</si>
  <si>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</si>
  <si>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</si>
  <si>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</si>
  <si>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</si>
  <si>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</si>
  <si>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</si>
  <si>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</si>
  <si>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</si>
  <si>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</si>
  <si>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</si>
  <si>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</si>
  <si>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</si>
  <si>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</si>
  <si>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</si>
  <si>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</si>
  <si>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</si>
  <si>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</si>
  <si>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</si>
  <si>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</si>
  <si>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</si>
  <si>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</si>
  <si>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</si>
  <si>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</si>
  <si>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</si>
  <si>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</si>
  <si>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</si>
  <si>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</si>
  <si>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</si>
  <si>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</si>
  <si>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</si>
  <si>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</si>
  <si>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</si>
  <si>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</si>
  <si>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</si>
  <si>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</si>
  <si>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</si>
  <si>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</si>
  <si>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</si>
  <si>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</si>
  <si>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</si>
  <si>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</si>
  <si>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</si>
  <si>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</si>
  <si>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</si>
  <si>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</si>
  <si>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</si>
  <si>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</si>
  <si>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</si>
  <si>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</si>
  <si>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</si>
  <si>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</si>
  <si>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</si>
  <si>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</si>
  <si>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</si>
  <si>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</si>
  <si>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</si>
  <si>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</si>
  <si>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</si>
  <si>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</si>
  <si>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</si>
  <si>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</si>
  <si>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</si>
  <si>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</si>
  <si>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</si>
  <si>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</si>
  <si>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</si>
  <si>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</si>
  <si>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</si>
  <si>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</si>
  <si>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</si>
  <si>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</si>
  <si>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</si>
  <si>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</si>
  <si>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</si>
  <si>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</si>
  <si>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</si>
  <si>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</si>
  <si>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</si>
  <si>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</si>
  <si>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</si>
  <si>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</si>
  <si>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</si>
  <si>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</si>
  <si>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</si>
  <si>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</si>
  <si>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</si>
  <si>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</si>
  <si>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</si>
  <si>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</si>
  <si>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</si>
  <si>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</si>
  <si>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</si>
  <si>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</si>
  <si>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</si>
  <si>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</si>
  <si>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</si>
  <si>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</si>
  <si>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</si>
  <si>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</si>
  <si>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</si>
  <si>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</si>
  <si>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</si>
  <si>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</si>
  <si>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</si>
  <si>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</si>
  <si>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</si>
  <si>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</si>
  <si>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</si>
  <si>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</si>
  <si>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</si>
  <si>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</si>
  <si>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</si>
  <si>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</si>
  <si>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</si>
  <si>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</si>
  <si>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</si>
  <si>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</si>
  <si>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</si>
  <si>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</si>
  <si>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</si>
  <si>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</si>
  <si>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</si>
  <si>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</si>
  <si>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</si>
  <si>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</si>
  <si>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</si>
  <si>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</si>
  <si>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</si>
  <si>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</si>
  <si>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</si>
  <si>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</si>
  <si>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</si>
  <si>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</si>
  <si>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</si>
  <si>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</si>
  <si>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</si>
  <si>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</si>
  <si>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</si>
  <si>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</si>
  <si>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</si>
  <si>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</si>
  <si>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</si>
  <si>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</si>
  <si>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</si>
  <si>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</si>
  <si>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</si>
  <si>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</si>
  <si>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</si>
  <si>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</si>
  <si>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</si>
  <si>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</si>
  <si>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</si>
  <si>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</si>
  <si>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</si>
  <si>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</si>
  <si>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</si>
  <si>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</si>
  <si>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</si>
  <si>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</si>
  <si>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</si>
  <si>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</si>
  <si>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</si>
  <si>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</si>
  <si>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</si>
  <si>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</si>
  <si>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</si>
  <si>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</si>
  <si>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</si>
  <si>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</si>
  <si>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</si>
  <si>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</si>
  <si>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</si>
  <si>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</si>
  <si>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</si>
  <si>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</si>
  <si>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</si>
  <si>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</si>
  <si>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</si>
  <si>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</si>
  <si>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</si>
  <si>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</si>
  <si>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</si>
  <si>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</si>
  <si>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</si>
  <si>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</si>
  <si>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</si>
  <si>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</si>
  <si>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</si>
  <si>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</si>
  <si>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</si>
  <si>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</si>
  <si>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</si>
  <si>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</si>
  <si>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</si>
  <si>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</si>
  <si>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</si>
  <si>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</si>
  <si>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</si>
  <si>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</si>
  <si>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</si>
  <si>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</si>
  <si>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</si>
  <si>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</si>
  <si>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</si>
  <si>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</si>
  <si>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</si>
  <si>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</si>
  <si>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</si>
  <si>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</si>
  <si>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</si>
  <si>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</si>
  <si>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</si>
  <si>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</si>
  <si>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</si>
  <si>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</si>
  <si>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</si>
  <si>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</si>
  <si>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</si>
  <si>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</si>
  <si>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</si>
  <si>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</si>
  <si>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</si>
  <si>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</si>
  <si>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</si>
  <si>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</si>
  <si>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</si>
  <si>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</si>
  <si>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</si>
  <si>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</si>
  <si>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</si>
  <si>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</si>
  <si>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</si>
  <si>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</si>
  <si>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</si>
  <si>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</si>
  <si>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</si>
  <si>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</si>
  <si>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</si>
  <si>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</si>
  <si>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</si>
  <si>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</si>
  <si>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</si>
  <si>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</si>
  <si>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</si>
  <si>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</si>
  <si>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</si>
  <si>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</si>
  <si>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</si>
  <si>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</si>
  <si>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</si>
  <si>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</si>
  <si>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</si>
  <si>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</si>
  <si>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</si>
  <si>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</si>
  <si>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</si>
  <si>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</si>
  <si>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</si>
  <si>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</si>
  <si>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</si>
  <si>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</si>
  <si>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</si>
  <si>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</si>
  <si>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</si>
  <si>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</si>
  <si>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</si>
  <si>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</si>
  <si>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</si>
  <si>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</si>
  <si>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</si>
  <si>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</si>
  <si>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</si>
  <si>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</si>
  <si>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</si>
  <si>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</si>
  <si>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</si>
  <si>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</si>
  <si>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</si>
  <si>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</si>
  <si>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</si>
  <si>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</si>
  <si>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</si>
  <si>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</si>
  <si>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</si>
  <si>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</si>
  <si>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</si>
  <si>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</si>
  <si>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</si>
  <si>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</si>
  <si>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</si>
  <si>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</si>
  <si>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</si>
  <si>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</si>
  <si>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</si>
  <si>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</si>
  <si>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</si>
  <si>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</si>
  <si>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</si>
  <si>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</si>
  <si>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</si>
  <si>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</si>
  <si>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</si>
  <si>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</si>
  <si>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</si>
  <si>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</si>
  <si>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</si>
  <si>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</si>
  <si>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</si>
  <si>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</si>
  <si>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</si>
  <si>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</si>
  <si>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</si>
  <si>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</si>
  <si>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</si>
  <si>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</si>
  <si>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</si>
  <si>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</si>
  <si>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</si>
  <si>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</si>
  <si>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</si>
  <si>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</si>
  <si>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</si>
  <si>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</si>
  <si>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</si>
  <si>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</si>
  <si>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</si>
  <si>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</si>
  <si>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</si>
  <si>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</si>
  <si>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</si>
  <si>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</si>
  <si>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</si>
  <si>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</si>
  <si>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</si>
  <si>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</si>
  <si>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</si>
  <si>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</si>
  <si>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</si>
  <si>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</si>
  <si>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</si>
  <si>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</si>
  <si>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</si>
  <si>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</si>
  <si>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</si>
  <si>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</si>
  <si>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</si>
  <si>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</si>
  <si>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</si>
  <si>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</si>
  <si>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</si>
  <si>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</si>
  <si>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</si>
  <si>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</si>
  <si>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</si>
  <si>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</si>
  <si>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</si>
  <si>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</si>
  <si>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</si>
  <si>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</si>
  <si>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</si>
  <si>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</si>
  <si>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</si>
  <si>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</si>
  <si>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</si>
  <si>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</si>
  <si>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</si>
  <si>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</si>
  <si>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</si>
  <si>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</si>
  <si>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</si>
  <si>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</si>
  <si>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</si>
  <si>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</si>
  <si>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</si>
  <si>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</si>
  <si>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</si>
  <si>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</si>
  <si>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</si>
  <si>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</si>
  <si>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</si>
  <si>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</si>
  <si>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</si>
  <si>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</si>
  <si>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</si>
  <si>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</si>
  <si>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</si>
  <si>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</si>
  <si>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</si>
  <si>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</si>
  <si>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</si>
  <si>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</si>
  <si>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</si>
  <si>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</si>
  <si>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</si>
  <si>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</si>
  <si>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</si>
  <si>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</si>
  <si>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</si>
  <si>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</si>
  <si>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</si>
  <si>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</si>
  <si>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</si>
  <si>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</si>
  <si>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</si>
  <si>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</si>
  <si>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</si>
  <si>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</si>
  <si>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</si>
  <si>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</si>
  <si>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</si>
  <si>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</si>
  <si>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</si>
  <si>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</si>
  <si>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</si>
  <si>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</si>
  <si>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</si>
  <si>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</si>
  <si>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</si>
  <si>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</si>
  <si>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</si>
  <si>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</si>
  <si>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</si>
  <si>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</si>
  <si>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</si>
  <si>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</si>
  <si>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</si>
  <si>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</si>
  <si>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</si>
  <si>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</si>
  <si>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</si>
  <si>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</si>
  <si>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</si>
  <si>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</si>
  <si>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</si>
  <si>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</si>
  <si>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</si>
  <si>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</si>
  <si>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</si>
  <si>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</si>
  <si>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</si>
  <si>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</si>
  <si>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</si>
  <si>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</si>
  <si>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</si>
  <si>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</si>
  <si>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</si>
  <si>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</si>
  <si>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</si>
  <si>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</si>
  <si>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</si>
  <si>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</si>
  <si>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</si>
  <si>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</si>
  <si>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</si>
  <si>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</si>
  <si>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</si>
  <si>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</si>
  <si>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</si>
  <si>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</si>
  <si>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</si>
  <si>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</si>
  <si>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</si>
  <si>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</si>
  <si>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</si>
  <si>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</si>
  <si>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</si>
  <si>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</si>
  <si>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</si>
  <si>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</si>
  <si>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</si>
  <si>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</si>
  <si>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</si>
  <si>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</si>
  <si>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</si>
  <si>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</si>
  <si>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</si>
  <si>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</si>
  <si>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</si>
  <si>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</si>
  <si>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</si>
  <si>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</si>
  <si>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</si>
  <si>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</si>
  <si>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</si>
  <si>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</si>
  <si>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</si>
  <si>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</si>
  <si>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</si>
  <si>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</si>
  <si>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</si>
  <si>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</si>
  <si>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</si>
  <si>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</si>
  <si>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</si>
  <si>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</si>
  <si>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</si>
  <si>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</si>
  <si>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</si>
  <si>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</si>
  <si>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</si>
  <si>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</si>
  <si>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</si>
  <si>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</si>
  <si>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</si>
  <si>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</si>
  <si>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</si>
  <si>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</si>
  <si>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</si>
  <si>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</si>
  <si>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</si>
  <si>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</si>
  <si>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</si>
  <si>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</si>
  <si>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</si>
  <si>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</si>
  <si>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</si>
  <si>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</si>
  <si>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</si>
  <si>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</si>
  <si>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</si>
  <si>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</si>
  <si>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</si>
  <si>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</si>
  <si>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</si>
  <si>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</si>
  <si>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</si>
  <si>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</si>
  <si>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</si>
  <si>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</si>
  <si>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</si>
  <si>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</si>
  <si>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</si>
  <si>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</si>
  <si>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</si>
  <si>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</si>
  <si>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</si>
  <si>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</si>
  <si>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</si>
  <si>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</si>
  <si>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</si>
  <si>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</si>
  <si>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</si>
  <si>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</si>
  <si>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</si>
  <si>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</si>
  <si>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</si>
  <si>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</si>
  <si>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</si>
  <si>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</si>
  <si>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</si>
  <si>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</si>
  <si>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</si>
  <si>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</si>
  <si>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</si>
  <si>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</si>
  <si>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</si>
  <si>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</si>
  <si>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</si>
  <si>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</si>
  <si>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</si>
  <si>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</si>
  <si>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</si>
  <si>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</si>
  <si>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</si>
  <si>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</si>
  <si>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</si>
  <si>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</si>
  <si>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</si>
  <si>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</si>
  <si>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</si>
  <si>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</si>
  <si>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</si>
  <si>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</si>
  <si>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</si>
  <si>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</si>
  <si>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</si>
  <si>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</si>
  <si>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</si>
  <si>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</si>
  <si>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</si>
  <si>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</si>
  <si>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</si>
  <si>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</si>
  <si>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</si>
  <si>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</si>
  <si>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</si>
  <si>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</si>
  <si>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</si>
  <si>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</si>
  <si>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</si>
  <si>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</si>
  <si>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</si>
  <si>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</si>
  <si>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</si>
  <si>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</si>
  <si>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</si>
  <si>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</si>
  <si>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</si>
  <si>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</si>
  <si>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</si>
  <si>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</si>
  <si>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</si>
  <si>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</si>
  <si>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</si>
  <si>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</si>
  <si>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</si>
  <si>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</si>
  <si>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</si>
  <si>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</si>
  <si>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</si>
  <si>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</si>
  <si>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</si>
  <si>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</si>
  <si>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</si>
  <si>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</si>
  <si>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</si>
  <si>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</si>
  <si>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</si>
  <si>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</si>
  <si>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</si>
  <si>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</si>
  <si>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</si>
  <si>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</si>
  <si>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</si>
  <si>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</si>
  <si>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</si>
  <si>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</si>
  <si>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</si>
  <si>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</si>
  <si>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</si>
  <si>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</si>
  <si>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</si>
  <si>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</si>
  <si>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</si>
  <si>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</si>
  <si>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</si>
  <si>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</si>
  <si>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</si>
  <si>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</si>
  <si>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</si>
  <si>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</si>
  <si>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</si>
  <si>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</si>
  <si>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</si>
  <si>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</si>
  <si>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</si>
  <si>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</si>
  <si>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</si>
  <si>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</si>
  <si>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</si>
  <si>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</si>
  <si>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</si>
  <si>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</si>
  <si>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</si>
  <si>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</si>
  <si>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</si>
  <si>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</si>
  <si>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</si>
  <si>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</si>
  <si>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</si>
  <si>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</si>
  <si>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</si>
  <si>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</si>
  <si>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</si>
  <si>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</si>
  <si>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</si>
  <si>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</si>
  <si>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</si>
  <si>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</si>
  <si>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</si>
  <si>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</si>
  <si>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</si>
  <si>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</si>
  <si>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</si>
  <si>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</si>
  <si>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</si>
  <si>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</si>
  <si>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</si>
  <si>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</si>
  <si>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</si>
  <si>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</si>
  <si>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</si>
  <si>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</si>
  <si>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</si>
  <si>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</si>
  <si>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</si>
  <si>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</si>
  <si>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</si>
  <si>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</si>
  <si>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</si>
  <si>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</si>
  <si>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</si>
  <si>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</si>
  <si>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</si>
  <si>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</si>
  <si>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</si>
  <si>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</si>
  <si>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</si>
  <si>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</si>
  <si>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</si>
  <si>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</si>
  <si>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</si>
  <si>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</si>
  <si>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</si>
  <si>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</si>
  <si>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</si>
  <si>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</si>
  <si>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</si>
  <si>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</si>
  <si>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</si>
  <si>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</si>
  <si>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</si>
  <si>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</si>
  <si>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</si>
  <si>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</si>
  <si>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</si>
  <si>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</si>
  <si>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</si>
  <si>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</si>
  <si>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</si>
  <si>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</si>
  <si>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</si>
  <si>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</si>
  <si>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</si>
  <si>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</si>
  <si>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</si>
  <si>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</si>
  <si>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</si>
  <si>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</si>
  <si>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</si>
  <si>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</si>
  <si>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</si>
  <si>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</si>
  <si>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</si>
  <si>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</si>
  <si>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</si>
  <si>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</si>
  <si>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</si>
  <si>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</si>
  <si>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</si>
  <si>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</si>
  <si>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</si>
  <si>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</si>
  <si>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</si>
  <si>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</si>
  <si>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</si>
  <si>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</si>
  <si>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</si>
  <si>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</si>
  <si>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</si>
  <si>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</si>
  <si>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</si>
  <si>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</si>
  <si>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</si>
  <si>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</si>
  <si>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</si>
  <si>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</si>
  <si>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</si>
  <si>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</si>
  <si>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</si>
  <si>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</si>
  <si>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</si>
  <si>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</si>
  <si>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</si>
  <si>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</si>
  <si>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</si>
  <si>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</si>
  <si>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</si>
  <si>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</si>
  <si>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</si>
  <si>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</si>
  <si>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</si>
  <si>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</si>
  <si>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</si>
  <si>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</si>
  <si>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</si>
  <si>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</si>
  <si>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</si>
  <si>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</si>
  <si>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</si>
  <si>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</si>
  <si>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</si>
  <si>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</si>
  <si>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</si>
  <si>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</si>
  <si>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</si>
  <si>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</si>
  <si>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</si>
  <si>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</si>
  <si>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</si>
  <si>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</si>
  <si>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</si>
  <si>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</si>
  <si>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</si>
  <si>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</si>
  <si>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</si>
  <si>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</si>
  <si>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</si>
  <si>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</si>
  <si>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</si>
  <si>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</si>
  <si>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</si>
  <si>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</si>
  <si>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</si>
  <si>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</si>
  <si>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</si>
  <si>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</si>
  <si>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</si>
  <si>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</si>
  <si>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</si>
  <si>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</si>
  <si>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</si>
  <si>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</si>
  <si>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</si>
  <si>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</si>
  <si>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</si>
  <si>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</si>
  <si>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</si>
  <si>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</si>
  <si>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</si>
  <si>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</si>
  <si>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</si>
  <si>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</si>
  <si>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</si>
  <si>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</si>
  <si>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</si>
  <si>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</si>
  <si>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</si>
  <si>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</si>
  <si>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</si>
  <si>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</si>
  <si>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</si>
  <si>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</si>
  <si>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</si>
  <si>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</si>
  <si>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</si>
  <si>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</si>
  <si>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</si>
  <si>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</si>
  <si>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</si>
  <si>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</si>
  <si>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</si>
  <si>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</si>
  <si>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</si>
  <si>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</si>
  <si>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</si>
  <si>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</si>
  <si>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</si>
  <si>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</si>
  <si>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</si>
  <si>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</si>
  <si>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</si>
  <si>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</si>
  <si>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</si>
  <si>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</si>
  <si>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</si>
  <si>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</si>
  <si>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</si>
  <si>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</si>
  <si>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</si>
  <si>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</si>
  <si>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</si>
  <si>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</si>
  <si>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</si>
  <si>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</si>
  <si>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</si>
  <si>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</si>
  <si>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</si>
  <si>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</si>
  <si>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</si>
  <si>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</si>
  <si>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</si>
  <si>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</si>
  <si>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</si>
  <si>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</si>
  <si>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</si>
  <si>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</si>
  <si>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</si>
  <si>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</si>
  <si>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</si>
  <si>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</si>
  <si>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</si>
  <si>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</si>
  <si>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</si>
  <si>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</si>
  <si>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</si>
  <si>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</si>
  <si>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</si>
  <si>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</si>
  <si>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</si>
  <si>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</si>
  <si>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</si>
  <si>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</si>
  <si>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</si>
  <si>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</si>
  <si>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</si>
  <si>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</si>
  <si>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</si>
  <si>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</si>
  <si>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</si>
  <si>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</si>
  <si>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</si>
  <si>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</si>
  <si>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</si>
  <si>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</si>
  <si>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</si>
  <si>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</si>
  <si>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</si>
  <si>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</si>
  <si>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</si>
  <si>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</si>
  <si>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</si>
  <si>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</si>
  <si>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</si>
  <si>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</si>
  <si>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</si>
  <si>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</si>
  <si>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</si>
  <si>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</si>
  <si>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</si>
  <si>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</si>
  <si>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</si>
  <si>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</si>
  <si>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</si>
  <si>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</si>
  <si>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</si>
  <si>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</si>
  <si>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</si>
  <si>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</si>
  <si>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</si>
  <si>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</si>
  <si>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</si>
  <si>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</si>
  <si>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</si>
  <si>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</si>
  <si>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</si>
  <si>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</si>
  <si>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</si>
  <si>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</si>
  <si>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</si>
  <si>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</si>
  <si>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</si>
  <si>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</si>
  <si>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</si>
  <si>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</si>
  <si>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</si>
  <si>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</si>
  <si>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</si>
  <si>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</si>
  <si>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</si>
  <si>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</si>
  <si>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</si>
  <si>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</si>
  <si>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</si>
  <si>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</si>
  <si>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</si>
  <si>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</si>
  <si>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</si>
  <si>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</si>
  <si>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</si>
  <si>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</si>
  <si>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</si>
  <si>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</si>
  <si>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</si>
  <si>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</si>
  <si>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</si>
  <si>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</si>
  <si>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</si>
  <si>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</si>
  <si>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</si>
  <si>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</si>
  <si>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</si>
  <si>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</si>
  <si>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</si>
  <si>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</si>
  <si>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</si>
  <si>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</si>
  <si>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</si>
  <si>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</si>
  <si>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</si>
  <si>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</si>
  <si>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</si>
  <si>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</si>
  <si>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</si>
  <si>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</si>
  <si>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</si>
  <si>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</si>
  <si>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</si>
  <si>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</si>
  <si>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</si>
  <si>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</si>
  <si>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</si>
  <si>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</si>
  <si>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</si>
  <si>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</si>
  <si>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</si>
  <si>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</si>
  <si>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</si>
  <si>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</si>
  <si>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</si>
  <si>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</si>
  <si>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</si>
  <si>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</si>
  <si>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</si>
  <si>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</si>
  <si>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</si>
  <si>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</si>
  <si>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</si>
  <si>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</si>
  <si>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</si>
  <si>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</si>
  <si>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</si>
  <si>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</si>
  <si>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</si>
  <si>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</si>
  <si>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</si>
  <si>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</si>
  <si>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</si>
  <si>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</si>
  <si>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</si>
  <si>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</si>
  <si>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</si>
  <si>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</si>
  <si>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</si>
  <si>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</si>
  <si>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</si>
  <si>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</si>
  <si>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</si>
  <si>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</si>
  <si>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</si>
  <si>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</si>
  <si>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</si>
  <si>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</si>
  <si>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</si>
  <si>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</si>
  <si>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</si>
  <si>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</si>
  <si>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</si>
  <si>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</si>
  <si>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</si>
  <si>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</si>
  <si>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</si>
  <si>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</si>
  <si>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</si>
  <si>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</si>
  <si>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</si>
  <si>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</si>
  <si>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</si>
  <si>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</si>
  <si>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</si>
  <si>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</si>
  <si>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</si>
  <si>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</si>
  <si>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</si>
  <si>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</si>
  <si>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</si>
  <si>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</si>
  <si>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</si>
  <si>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</si>
  <si>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</si>
  <si>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</si>
  <si>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</si>
  <si>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</si>
  <si>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</si>
  <si>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</si>
  <si>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</si>
  <si>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</si>
  <si>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</si>
  <si>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</si>
  <si>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</si>
  <si>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</si>
  <si>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</si>
  <si>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</si>
  <si>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</si>
  <si>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</si>
  <si>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</si>
  <si>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</si>
  <si>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</si>
  <si>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</si>
  <si>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</si>
  <si>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</si>
  <si>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</si>
  <si>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</si>
  <si>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</si>
  <si>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</si>
  <si>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</si>
  <si>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</si>
  <si>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</si>
  <si>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</si>
  <si>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</si>
  <si>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</si>
  <si>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</si>
  <si>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</si>
  <si>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</si>
  <si>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</si>
  <si>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</si>
  <si>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</si>
  <si>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</si>
  <si>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</si>
  <si>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</si>
  <si>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</si>
  <si>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</si>
  <si>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</si>
  <si>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</si>
  <si>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</si>
  <si>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</si>
  <si>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</si>
  <si>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</si>
  <si>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</si>
  <si>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</si>
  <si>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</si>
  <si>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</si>
  <si>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</si>
  <si>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</si>
  <si>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</si>
  <si>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</si>
  <si>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</si>
  <si>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</si>
  <si>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</si>
  <si>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</si>
  <si>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</si>
  <si>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</si>
  <si>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</si>
  <si>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</si>
  <si>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</si>
  <si>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</si>
  <si>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</si>
  <si>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</si>
  <si>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</si>
  <si>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</si>
  <si>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</si>
  <si>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</si>
  <si>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</si>
  <si>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</si>
  <si>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</si>
  <si>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</si>
  <si>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</si>
  <si>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</si>
  <si>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</si>
  <si>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</si>
  <si>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</si>
  <si>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</si>
  <si>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</si>
  <si>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</si>
  <si>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</si>
  <si>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</si>
  <si>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</si>
  <si>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</si>
  <si>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</si>
  <si>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</si>
  <si>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</si>
  <si>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</si>
  <si>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</si>
  <si>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</si>
  <si>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</si>
  <si>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</si>
  <si>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</si>
  <si>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</si>
  <si>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</si>
  <si>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</si>
  <si>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</si>
  <si>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</si>
  <si>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</si>
  <si>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</si>
  <si>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</si>
  <si>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</si>
  <si>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</si>
  <si>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</si>
  <si>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</si>
  <si>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</si>
  <si>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</si>
  <si>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</si>
  <si>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</si>
  <si>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</si>
  <si>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</si>
  <si>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</si>
  <si>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</si>
  <si>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</si>
  <si>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</si>
  <si>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</si>
  <si>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</si>
  <si>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</si>
  <si>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</si>
  <si>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</si>
  <si>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</si>
  <si>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</si>
  <si>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</si>
  <si>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</si>
  <si>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</si>
  <si>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</si>
  <si>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</si>
  <si>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</si>
  <si>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</si>
  <si>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</si>
  <si>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</si>
  <si>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</si>
  <si>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</si>
  <si>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</si>
  <si>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</si>
  <si>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</si>
  <si>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</si>
  <si>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</si>
  <si>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</si>
  <si>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</si>
  <si>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</si>
  <si>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</si>
  <si>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</si>
  <si>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</si>
  <si>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</si>
  <si>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</si>
  <si>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</si>
  <si>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</si>
  <si>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</si>
  <si>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</si>
  <si>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</si>
  <si>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</si>
  <si>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</si>
  <si>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</si>
  <si>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</si>
  <si>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</si>
  <si>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</si>
  <si>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</si>
  <si>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</si>
  <si>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</si>
  <si>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</si>
  <si>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</si>
  <si>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</si>
  <si>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</si>
  <si>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</si>
  <si>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</si>
  <si>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</si>
  <si>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</si>
  <si>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</si>
  <si>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</si>
  <si>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</si>
  <si>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</si>
  <si>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</si>
  <si>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</si>
  <si>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</si>
  <si>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</si>
  <si>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</si>
  <si>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</si>
  <si>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</si>
  <si>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</si>
  <si>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</si>
  <si>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</si>
  <si>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</si>
  <si>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</si>
  <si>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</si>
  <si>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</si>
  <si>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</si>
  <si>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</si>
  <si>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</si>
  <si>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</si>
  <si>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</si>
  <si>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</si>
  <si>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</si>
  <si>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</si>
  <si>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</si>
  <si>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</si>
  <si>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</si>
  <si>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</si>
  <si>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</si>
  <si>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</si>
  <si>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</si>
  <si>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</si>
  <si>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</si>
  <si>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</si>
  <si>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</si>
  <si>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</si>
  <si>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</si>
  <si>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</si>
  <si>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</si>
  <si>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</si>
  <si>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</si>
  <si>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</si>
  <si>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</si>
  <si>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</si>
  <si>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</si>
  <si>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</si>
  <si>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</si>
  <si>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</si>
  <si>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</si>
  <si>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</si>
  <si>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</si>
  <si>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</si>
  <si>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</si>
  <si>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</si>
  <si>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</si>
  <si>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</si>
  <si>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</si>
  <si>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</si>
  <si>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</si>
  <si>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</si>
  <si>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</si>
  <si>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</si>
  <si>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</si>
  <si>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</si>
  <si>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</si>
  <si>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</si>
  <si>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</si>
  <si>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</si>
  <si>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</si>
  <si>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</si>
  <si>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</si>
  <si>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</si>
  <si>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</si>
  <si>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</si>
  <si>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</si>
  <si>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</si>
  <si>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</si>
  <si>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</si>
  <si>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</si>
  <si>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</si>
  <si>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</si>
  <si>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</si>
  <si>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</si>
  <si>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</si>
  <si>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</si>
  <si>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</si>
  <si>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</si>
  <si>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</si>
  <si>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</si>
  <si>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</si>
  <si>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</si>
  <si>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</si>
  <si>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</si>
  <si>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</si>
  <si>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</si>
  <si>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</si>
  <si>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</si>
  <si>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</si>
  <si>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</si>
  <si>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</si>
  <si>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</si>
  <si>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</si>
  <si>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</si>
  <si>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</si>
  <si>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</si>
  <si>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</si>
  <si>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</si>
  <si>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</si>
  <si>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</si>
  <si>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</si>
  <si>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</si>
  <si>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</si>
  <si>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</si>
  <si>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</si>
  <si>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</si>
  <si>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</si>
  <si>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</si>
  <si>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</si>
  <si>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</si>
  <si>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</si>
  <si>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</si>
  <si>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</si>
  <si>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</si>
  <si>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</si>
  <si>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</si>
  <si>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</si>
  <si>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</si>
  <si>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</si>
  <si>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</si>
  <si>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</si>
  <si>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</si>
  <si>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</si>
  <si>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</si>
  <si>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</si>
  <si>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</si>
  <si>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</si>
  <si>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</si>
  <si>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</si>
  <si>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</si>
  <si>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</si>
  <si>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</si>
  <si>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</si>
  <si>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</si>
  <si>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</si>
  <si>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</si>
  <si>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</si>
  <si>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</si>
  <si>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</si>
  <si>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</si>
  <si>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</si>
  <si>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</si>
  <si>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</si>
  <si>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</si>
  <si>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</si>
  <si>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</si>
  <si>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</si>
  <si>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</si>
  <si>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</si>
  <si>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</si>
  <si>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</si>
  <si>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</si>
  <si>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</si>
  <si>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</si>
  <si>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</si>
  <si>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</si>
  <si>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</si>
  <si>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</si>
  <si>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</si>
  <si>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</si>
  <si>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</si>
  <si>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</si>
  <si>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</si>
  <si>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</si>
  <si>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</si>
  <si>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</si>
  <si>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</si>
  <si>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</si>
  <si>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</si>
  <si>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</si>
  <si>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</si>
  <si>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</si>
  <si>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</si>
  <si>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</si>
  <si>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</si>
  <si>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</si>
  <si>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</si>
  <si>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</si>
  <si>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</si>
  <si>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</si>
  <si>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</si>
  <si>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</si>
  <si>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</si>
  <si>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</si>
  <si>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</si>
  <si>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</si>
  <si>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</si>
  <si>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</si>
  <si>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</si>
  <si>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</si>
  <si>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</si>
  <si>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</si>
  <si>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</si>
  <si>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</si>
  <si>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</si>
  <si>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</si>
  <si>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</si>
  <si>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</si>
  <si>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</si>
  <si>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</si>
  <si>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</si>
  <si>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</si>
  <si>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</si>
  <si>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</si>
  <si>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</si>
  <si>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</si>
  <si>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</si>
  <si>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</si>
  <si>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</si>
  <si>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</si>
  <si>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</si>
  <si>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</si>
  <si>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</si>
  <si>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</si>
  <si>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</si>
  <si>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</si>
  <si>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</si>
  <si>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</si>
  <si>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</si>
  <si>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</si>
  <si>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</si>
  <si>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</si>
  <si>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</si>
  <si>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</si>
  <si>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</si>
  <si>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</si>
  <si>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</si>
  <si>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</si>
  <si>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</si>
  <si>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</si>
  <si>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</si>
  <si>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</si>
  <si>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</si>
  <si>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</si>
  <si>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</si>
  <si>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</si>
  <si>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</si>
  <si>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</si>
  <si>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</si>
  <si>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</si>
  <si>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</si>
  <si>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</si>
  <si>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</si>
  <si>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</si>
  <si>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</si>
  <si>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</si>
  <si>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</si>
  <si>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</si>
  <si>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</si>
  <si>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</si>
  <si>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</si>
  <si>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</si>
  <si>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</si>
  <si>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</si>
  <si>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</si>
  <si>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</si>
  <si>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</si>
  <si>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</si>
  <si>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</si>
  <si>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</si>
  <si>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</si>
  <si>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</si>
  <si>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</si>
  <si>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</si>
  <si>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</si>
  <si>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</si>
  <si>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</si>
  <si>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</si>
  <si>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</si>
  <si>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</si>
  <si>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</si>
  <si>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</si>
  <si>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</si>
  <si>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</si>
  <si>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</si>
  <si>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</si>
  <si>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</si>
  <si>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</si>
  <si>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</si>
  <si>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</si>
  <si>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</si>
  <si>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</si>
  <si>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</si>
  <si>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</si>
  <si>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</si>
  <si>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</si>
  <si>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</si>
  <si>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</si>
  <si>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</si>
  <si>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</si>
  <si>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</si>
  <si>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</si>
  <si>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</si>
  <si>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</si>
  <si>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</si>
  <si>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</si>
  <si>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</si>
  <si>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</si>
  <si>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</si>
  <si>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</si>
  <si>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</si>
  <si>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</si>
  <si>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</si>
  <si>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</si>
  <si>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</si>
  <si>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</si>
  <si>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</si>
  <si>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</si>
  <si>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</si>
  <si>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</si>
  <si>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</si>
  <si>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</si>
  <si>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</si>
  <si>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</si>
  <si>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</si>
  <si>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</si>
  <si>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</si>
  <si>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</si>
  <si>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</si>
  <si>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</si>
  <si>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</si>
  <si>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</si>
  <si>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</si>
  <si>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</si>
  <si>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</si>
  <si>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</si>
  <si>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</si>
  <si>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</si>
  <si>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</si>
  <si>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</si>
  <si>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</si>
  <si>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</si>
  <si>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</si>
  <si>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</si>
  <si>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</si>
  <si>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</si>
  <si>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</si>
  <si>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</si>
  <si>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</si>
  <si>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</si>
  <si>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</si>
  <si>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</si>
  <si>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</si>
  <si>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</si>
  <si>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</si>
  <si>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</si>
  <si>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</si>
  <si>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</si>
  <si>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</si>
  <si>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</si>
  <si>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</si>
  <si>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</si>
  <si>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</si>
  <si>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</si>
  <si>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</si>
  <si>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</si>
  <si>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</si>
  <si>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</si>
  <si>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</si>
  <si>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</si>
  <si>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</si>
  <si>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</si>
  <si>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</si>
  <si>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</si>
  <si>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</si>
  <si>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</si>
  <si>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</si>
  <si>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</si>
  <si>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</si>
  <si>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</si>
  <si>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</si>
  <si>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</si>
  <si>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</si>
  <si>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</si>
  <si>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</si>
  <si>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</si>
  <si>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</si>
  <si>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</si>
  <si>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</si>
  <si>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</si>
  <si>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</si>
  <si>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</si>
  <si>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</si>
  <si>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2021-44-44001462020</t>
  </si>
  <si>
    <t xml:space="preserve">Prestar los servicios de educacion inicial en el marco de la atencion integral en la modalidad propia e intercultural para grupos etnicos y comunidades rurales y rurales dispersas,respondiendo a las caracteristicas propias de los territorios y comunidades, de conformidad con el manual  operativo de la modalidad propia e Intercultural, el lineamiento tecnico para la atencion a la primera infancia y las directrices establecidas por el ICBF,en armonia con la politica de estado para el desarrollo integral de la primera infancia de cero a siempre. </t>
  </si>
  <si>
    <t>301</t>
  </si>
  <si>
    <t>atencion a la primera infancia</t>
  </si>
  <si>
    <t>139</t>
  </si>
  <si>
    <t>SI</t>
  </si>
  <si>
    <t>513</t>
  </si>
  <si>
    <t>514</t>
  </si>
  <si>
    <t>477</t>
  </si>
  <si>
    <t>150</t>
  </si>
  <si>
    <t>Atencion a la primera infancia</t>
  </si>
  <si>
    <t>LUIS ALFREDO PEÑALVER HENRIQUEZ</t>
  </si>
  <si>
    <t>CRA 7G N.8-44 BARRIO SAN JOSE</t>
  </si>
  <si>
    <t>alfreth2018@gmail.com</t>
  </si>
  <si>
    <t>CRA 7G N.8-44 BARRIO SAN JOSE URIBIA GUAJIRA</t>
  </si>
  <si>
    <t>3146120998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</si>
</sst>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9" zoomScale="80" zoomScaleNormal="80" zoomScaleSheetLayoutView="40" zoomScalePageLayoutView="40" workbookViewId="0">
      <selection activeCell="I206" sqref="I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900260535</v>
      </c>
      <c r="C20" s="5"/>
      <c r="D20" s="73"/>
      <c r="E20" s="5"/>
      <c r="F20" s="5"/>
      <c r="G20" s="5"/>
      <c r="H20" s="243"/>
      <c r="I20" s="149" t="s">
        <v>1154</v>
      </c>
      <c r="J20" s="150" t="s">
        <v>709</v>
      </c>
      <c r="K20" s="151">
        <v>6456707040</v>
      </c>
      <c r="L20" s="152"/>
      <c r="M20" s="152">
        <v>44561</v>
      </c>
      <c r="N20" s="135">
        <f>+(M20-L20)/30</f>
        <v>1485.3666666666666</v>
      </c>
      <c r="O20" s="138"/>
      <c r="U20" s="134"/>
      <c r="V20" s="105">
        <f ca="1">NOW()</f>
        <v>44192.98771898148</v>
      </c>
      <c r="W20" s="105">
        <f ca="1">NOW()</f>
        <v>44192.98771898148</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AUTORIDADES TRADICIONALES WAYUU ANATAS WAKUAIPA DE LA ALTA Y MEDIA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42522</v>
      </c>
      <c r="F48" s="145">
        <v>42674</v>
      </c>
      <c r="G48" s="160">
        <f>IF(AND(E48&lt;&gt;"",F48&lt;&gt;""),((F48-E48)/30),"")</f>
        <v>5.0666666666666664</v>
      </c>
      <c r="H48" s="114" t="s">
        <v>2679</v>
      </c>
      <c r="I48" s="113" t="s">
        <v>1154</v>
      </c>
      <c r="J48" s="113" t="s">
        <v>709</v>
      </c>
      <c r="K48" s="116">
        <v>731786250</v>
      </c>
      <c r="L48" s="115" t="s">
        <v>1148</v>
      </c>
      <c r="M48" s="117">
        <v>1</v>
      </c>
      <c r="N48" s="115" t="s">
        <v>2634</v>
      </c>
      <c r="O48" s="115" t="s">
        <v>26</v>
      </c>
      <c r="P48" s="78"/>
    </row>
    <row r="49" spans="1:16" s="6" customFormat="1" ht="24.75" customHeight="1" x14ac:dyDescent="0.25">
      <c r="A49" s="143">
        <v>2</v>
      </c>
      <c r="B49" s="111" t="s">
        <v>2665</v>
      </c>
      <c r="C49" s="112" t="s">
        <v>31</v>
      </c>
      <c r="D49" s="110" t="s">
        <v>2680</v>
      </c>
      <c r="E49" s="145">
        <v>42412</v>
      </c>
      <c r="F49" s="145">
        <v>42674</v>
      </c>
      <c r="G49" s="160">
        <f>IF(AND(E49&lt;&gt;"",F49&lt;&gt;""),((F49-E49)/30),"")</f>
        <v>8.7333333333333325</v>
      </c>
      <c r="H49" s="114" t="s">
        <v>2679</v>
      </c>
      <c r="I49" s="113" t="s">
        <v>1154</v>
      </c>
      <c r="J49" s="113" t="s">
        <v>709</v>
      </c>
      <c r="K49" s="116">
        <v>480930600</v>
      </c>
      <c r="L49" s="115" t="s">
        <v>1148</v>
      </c>
      <c r="M49" s="117">
        <v>1</v>
      </c>
      <c r="N49" s="115" t="s">
        <v>2634</v>
      </c>
      <c r="O49" s="115" t="s">
        <v>2681</v>
      </c>
      <c r="P49" s="78"/>
    </row>
    <row r="50" spans="1:16" s="6" customFormat="1" ht="24.75" customHeight="1" x14ac:dyDescent="0.25">
      <c r="A50" s="143">
        <v>3</v>
      </c>
      <c r="B50" s="111" t="s">
        <v>2665</v>
      </c>
      <c r="C50" s="112" t="s">
        <v>31</v>
      </c>
      <c r="D50" s="110" t="s">
        <v>2682</v>
      </c>
      <c r="E50" s="145">
        <v>42522</v>
      </c>
      <c r="F50" s="145">
        <v>43312</v>
      </c>
      <c r="G50" s="160">
        <f>IF(AND(E50&lt;&gt;"",F50&lt;&gt;""),((F50-E50)/30),"")</f>
        <v>26.333333333333332</v>
      </c>
      <c r="H50" s="119" t="s">
        <v>2679</v>
      </c>
      <c r="I50" s="113" t="s">
        <v>1154</v>
      </c>
      <c r="J50" s="113" t="s">
        <v>709</v>
      </c>
      <c r="K50" s="116">
        <v>639514844</v>
      </c>
      <c r="L50" s="115" t="s">
        <v>1148</v>
      </c>
      <c r="M50" s="117">
        <v>1</v>
      </c>
      <c r="N50" s="115" t="s">
        <v>2634</v>
      </c>
      <c r="O50" s="115" t="s">
        <v>26</v>
      </c>
      <c r="P50" s="78"/>
    </row>
    <row r="51" spans="1:16" s="6" customFormat="1" ht="24.75" customHeight="1" outlineLevel="1" x14ac:dyDescent="0.25">
      <c r="A51" s="143">
        <v>4</v>
      </c>
      <c r="B51" s="111" t="s">
        <v>2665</v>
      </c>
      <c r="C51" s="112" t="s">
        <v>31</v>
      </c>
      <c r="D51" s="110" t="s">
        <v>2683</v>
      </c>
      <c r="E51" s="145">
        <v>42674</v>
      </c>
      <c r="F51" s="145">
        <v>43312</v>
      </c>
      <c r="G51" s="160">
        <f t="shared" ref="G51:G107" si="1">IF(AND(E51&lt;&gt;"",F51&lt;&gt;""),((F51-E51)/30),"")</f>
        <v>21.266666666666666</v>
      </c>
      <c r="H51" s="114" t="s">
        <v>2679</v>
      </c>
      <c r="I51" s="113" t="s">
        <v>1154</v>
      </c>
      <c r="J51" s="113" t="s">
        <v>709</v>
      </c>
      <c r="K51" s="116">
        <v>1114747074</v>
      </c>
      <c r="L51" s="115" t="s">
        <v>1148</v>
      </c>
      <c r="M51" s="117">
        <v>1</v>
      </c>
      <c r="N51" s="115" t="s">
        <v>2634</v>
      </c>
      <c r="O51" s="115" t="s">
        <v>26</v>
      </c>
      <c r="P51" s="78"/>
    </row>
    <row r="52" spans="1:16" s="7" customFormat="1" ht="24.75" customHeight="1" outlineLevel="1" x14ac:dyDescent="0.25">
      <c r="A52" s="144">
        <v>5</v>
      </c>
      <c r="B52" s="111" t="s">
        <v>2665</v>
      </c>
      <c r="C52" s="112" t="s">
        <v>31</v>
      </c>
      <c r="D52" s="110" t="s">
        <v>2680</v>
      </c>
      <c r="E52" s="145">
        <v>42801</v>
      </c>
      <c r="F52" s="145">
        <v>43084</v>
      </c>
      <c r="G52" s="160">
        <f t="shared" si="1"/>
        <v>9.4333333333333336</v>
      </c>
      <c r="H52" s="119" t="s">
        <v>2679</v>
      </c>
      <c r="I52" s="113" t="s">
        <v>1154</v>
      </c>
      <c r="J52" s="113" t="s">
        <v>709</v>
      </c>
      <c r="K52" s="116">
        <v>1682162772</v>
      </c>
      <c r="L52" s="115" t="s">
        <v>1148</v>
      </c>
      <c r="M52" s="117">
        <v>1</v>
      </c>
      <c r="N52" s="115" t="s">
        <v>2634</v>
      </c>
      <c r="O52" s="115" t="s">
        <v>26</v>
      </c>
      <c r="P52" s="79"/>
    </row>
    <row r="53" spans="1:16" s="7" customFormat="1" ht="24.75" customHeight="1" outlineLevel="1" x14ac:dyDescent="0.25">
      <c r="A53" s="144">
        <v>6</v>
      </c>
      <c r="B53" s="111" t="s">
        <v>2665</v>
      </c>
      <c r="C53" s="112" t="s">
        <v>31</v>
      </c>
      <c r="D53" s="110" t="s">
        <v>2684</v>
      </c>
      <c r="E53" s="145">
        <v>42659</v>
      </c>
      <c r="F53" s="145">
        <v>43084</v>
      </c>
      <c r="G53" s="160">
        <f t="shared" si="1"/>
        <v>14.166666666666666</v>
      </c>
      <c r="H53" s="119" t="s">
        <v>2679</v>
      </c>
      <c r="I53" s="113" t="s">
        <v>1154</v>
      </c>
      <c r="J53" s="113" t="s">
        <v>709</v>
      </c>
      <c r="K53" s="116">
        <v>305953955</v>
      </c>
      <c r="L53" s="115" t="s">
        <v>1148</v>
      </c>
      <c r="M53" s="117">
        <v>1</v>
      </c>
      <c r="N53" s="115" t="s">
        <v>2634</v>
      </c>
      <c r="O53" s="115" t="s">
        <v>2681</v>
      </c>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43887</v>
      </c>
      <c r="F114" s="145">
        <v>44196</v>
      </c>
      <c r="G114" s="160">
        <f>IF(AND(E114&lt;&gt;"",F114&lt;&gt;""),((F114-E114)/30),"")</f>
        <v>10.3</v>
      </c>
      <c r="H114" s="122" t="s">
        <v>2686</v>
      </c>
      <c r="I114" s="121" t="s">
        <v>1154</v>
      </c>
      <c r="J114" s="121" t="s">
        <v>709</v>
      </c>
      <c r="K114" s="123">
        <v>7369095130</v>
      </c>
      <c r="L114" s="100">
        <f>+IF(AND(K114&gt;0,O114="Ejecución"),(K114/877802)*Tabla28[[#This Row],[% participación]],IF(AND(K114&gt;0,O114&lt;&gt;"Ejecución"),"-",""))</f>
        <v>8394.9400092503784</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322835352</v>
      </c>
      <c r="F185" s="92"/>
      <c r="G185" s="93"/>
      <c r="H185" s="88"/>
      <c r="I185" s="90" t="s">
        <v>2627</v>
      </c>
      <c r="J185" s="166">
        <f>+SUM(M179:M183)</f>
        <v>0.03</v>
      </c>
      <c r="K185" s="236" t="s">
        <v>2628</v>
      </c>
      <c r="L185" s="236"/>
      <c r="M185" s="94">
        <f>+J185*(SUM(K20:K35))</f>
        <v>193701211.19999999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42661</v>
      </c>
      <c r="D193" s="5"/>
      <c r="E193" s="126">
        <v>4210</v>
      </c>
      <c r="F193" s="5"/>
      <c r="G193" s="5"/>
      <c r="H193" s="147" t="s">
        <v>2687</v>
      </c>
      <c r="J193" s="5"/>
      <c r="K193" s="127">
        <v>42412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8" t="s">
        <v>2690</v>
      </c>
      <c r="J211" s="27" t="s">
        <v>2622</v>
      </c>
      <c r="K211" s="148" t="s">
        <v>2688</v>
      </c>
      <c r="L211" s="21"/>
      <c r="M211" s="21"/>
      <c r="N211" s="21"/>
      <c r="O211" s="8"/>
    </row>
    <row r="212" spans="1:15" x14ac:dyDescent="0.25">
      <c r="A212" s="9"/>
      <c r="B212" s="27" t="s">
        <v>2619</v>
      </c>
      <c r="C212" s="126" t="s">
        <v>2687</v>
      </c>
      <c r="D212" s="21"/>
      <c r="G212" s="27" t="s">
        <v>2621</v>
      </c>
      <c r="H212" s="148" t="s">
        <v>2691</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2020-12-28T04:45:07Z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