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ntabilidad\Desktop\MANIFESTACION INTERES ICBF 2021\CAQUETA_CURILLOYMAS_17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<sst xmlns="http://schemas.openxmlformats.org/spreadsheetml/2006/main" count="3371" uniqueCount="2771">
  <si>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</si>
  <si>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</si>
  <si>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</si>
  <si>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</si>
  <si>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</si>
  <si>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</si>
  <si>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</si>
  <si>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</si>
  <si>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</si>
  <si>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</si>
  <si>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</si>
  <si>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</si>
  <si>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</si>
  <si>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</si>
  <si>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</si>
  <si>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</si>
  <si>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</si>
  <si>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</si>
  <si>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</si>
  <si>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</si>
  <si>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</si>
  <si>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</si>
  <si>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</si>
  <si>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</si>
  <si>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</si>
  <si>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</si>
  <si>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</si>
  <si>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</si>
  <si>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</si>
  <si>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</si>
  <si>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</si>
  <si>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</si>
  <si>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</si>
  <si>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</si>
  <si>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</si>
  <si>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</si>
  <si>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</si>
  <si>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</si>
  <si>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</si>
  <si>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</si>
  <si>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</si>
  <si>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</si>
  <si>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</si>
  <si>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</si>
  <si>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</si>
  <si>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</si>
  <si>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</si>
  <si>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</si>
  <si>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</si>
  <si>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</si>
  <si>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</si>
  <si>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</si>
  <si>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</si>
  <si>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</si>
  <si>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</si>
  <si>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</si>
  <si>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</si>
  <si>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</si>
  <si>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</si>
  <si>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</si>
  <si>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</si>
  <si>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</si>
  <si>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</si>
  <si>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</si>
  <si>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</si>
  <si>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</si>
  <si>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</si>
  <si>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</si>
  <si>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</si>
  <si>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</si>
  <si>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</si>
  <si>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</si>
  <si>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</si>
  <si>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</si>
  <si>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</si>
  <si>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</si>
  <si>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</si>
  <si>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</si>
  <si>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</si>
  <si>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</si>
  <si>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</si>
  <si>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</si>
  <si>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</si>
  <si>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</si>
  <si>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</si>
  <si>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</si>
  <si>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</si>
  <si>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</si>
  <si>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</si>
  <si>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</si>
  <si>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</si>
  <si>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</si>
  <si>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</si>
  <si>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</si>
  <si>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</si>
  <si>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</si>
  <si>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</si>
  <si>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</si>
  <si>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</si>
  <si>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</si>
  <si>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</si>
  <si>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</si>
  <si>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</si>
  <si>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</si>
  <si>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</si>
  <si>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</si>
  <si>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</si>
  <si>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</si>
  <si>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</si>
  <si>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</si>
  <si>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</si>
  <si>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</si>
  <si>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</si>
  <si>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</si>
  <si>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</si>
  <si>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</si>
  <si>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</si>
  <si>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</si>
  <si>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</si>
  <si>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</si>
  <si>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</si>
  <si>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</si>
  <si>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</si>
  <si>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</si>
  <si>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</si>
  <si>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</si>
  <si>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</si>
  <si>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</si>
  <si>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</si>
  <si>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</si>
  <si>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</si>
  <si>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</si>
  <si>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</si>
  <si>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</si>
  <si>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</si>
  <si>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</si>
  <si>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</si>
  <si>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</si>
  <si>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</si>
  <si>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</si>
  <si>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</si>
  <si>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</si>
  <si>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</si>
  <si>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</si>
  <si>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</si>
  <si>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</si>
  <si>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</si>
  <si>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</si>
  <si>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</si>
  <si>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</si>
  <si>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</si>
  <si>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</si>
  <si>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</si>
  <si>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</si>
  <si>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</si>
  <si>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</si>
  <si>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</si>
  <si>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</si>
  <si>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</si>
  <si>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</si>
  <si>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</si>
  <si>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</si>
  <si>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</si>
  <si>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</si>
  <si>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</si>
  <si>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</si>
  <si>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</si>
  <si>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</si>
  <si>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</si>
  <si>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</si>
  <si>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</si>
  <si>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</si>
  <si>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</si>
  <si>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</si>
  <si>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</si>
  <si>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</si>
  <si>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</si>
  <si>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</si>
  <si>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</si>
  <si>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</si>
  <si>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</si>
  <si>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</si>
  <si>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</si>
  <si>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</si>
  <si>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</si>
  <si>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</si>
  <si>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</si>
  <si>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</si>
  <si>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</si>
  <si>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</si>
  <si>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</si>
  <si>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</si>
  <si>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</si>
  <si>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</si>
  <si>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</si>
  <si>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</si>
  <si>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</si>
  <si>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</si>
  <si>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</si>
  <si>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</si>
  <si>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</si>
  <si>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</si>
  <si>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</si>
  <si>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</si>
  <si>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</si>
  <si>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</si>
  <si>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</si>
  <si>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</si>
  <si>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</si>
  <si>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</si>
  <si>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</si>
  <si>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</si>
  <si>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</si>
  <si>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</si>
  <si>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</si>
  <si>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</si>
  <si>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</si>
  <si>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</si>
  <si>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</si>
  <si>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</si>
  <si>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</si>
  <si>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</si>
  <si>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</si>
  <si>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</si>
  <si>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</si>
  <si>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</si>
  <si>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</si>
  <si>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</si>
  <si>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</si>
  <si>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</si>
  <si>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</si>
  <si>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</si>
  <si>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</si>
  <si>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</si>
  <si>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</si>
  <si>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</si>
  <si>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</si>
  <si>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</si>
  <si>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</si>
  <si>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</si>
  <si>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</si>
  <si>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</si>
  <si>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</si>
  <si>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</si>
  <si>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</si>
  <si>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</si>
  <si>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</si>
  <si>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</si>
  <si>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</si>
  <si>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</si>
  <si>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</si>
  <si>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</si>
  <si>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</si>
  <si>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</si>
  <si>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</si>
  <si>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</si>
  <si>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</si>
  <si>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</si>
  <si>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</si>
  <si>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</si>
  <si>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</si>
  <si>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</si>
  <si>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</si>
  <si>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</si>
  <si>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</si>
  <si>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</si>
  <si>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</si>
  <si>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</si>
  <si>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</si>
  <si>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</si>
  <si>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</si>
  <si>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</si>
  <si>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</si>
  <si>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</si>
  <si>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</si>
  <si>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</si>
  <si>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</si>
  <si>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</si>
  <si>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</si>
  <si>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</si>
  <si>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</si>
  <si>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</si>
  <si>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</si>
  <si>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</si>
  <si>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</si>
  <si>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</si>
  <si>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</si>
  <si>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</si>
  <si>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</si>
  <si>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</si>
  <si>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</si>
  <si>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</si>
  <si>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</si>
  <si>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</si>
  <si>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</si>
  <si>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</si>
  <si>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</si>
  <si>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</si>
  <si>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</si>
  <si>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</si>
  <si>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</si>
  <si>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</si>
  <si>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</si>
  <si>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</si>
  <si>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</si>
  <si>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</si>
  <si>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</si>
  <si>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</si>
  <si>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</si>
  <si>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</si>
  <si>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</si>
  <si>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</si>
  <si>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</si>
  <si>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</si>
  <si>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</si>
  <si>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</si>
  <si>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</si>
  <si>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</si>
  <si>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</si>
  <si>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</si>
  <si>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</si>
  <si>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</si>
  <si>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</si>
  <si>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</si>
  <si>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</si>
  <si>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</si>
  <si>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</si>
  <si>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</si>
  <si>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</si>
  <si>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</si>
  <si>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</si>
  <si>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</si>
  <si>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</si>
  <si>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</si>
  <si>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</si>
  <si>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</si>
  <si>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</si>
  <si>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</si>
  <si>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</si>
  <si>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</si>
  <si>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</si>
  <si>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</si>
  <si>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</si>
  <si>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</si>
  <si>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</si>
  <si>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</si>
  <si>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</si>
  <si>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</si>
  <si>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</si>
  <si>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</si>
  <si>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</si>
  <si>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</si>
  <si>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</si>
  <si>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</si>
  <si>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</si>
  <si>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</si>
  <si>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</si>
  <si>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</si>
  <si>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</si>
  <si>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</si>
  <si>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</si>
  <si>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</si>
  <si>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</si>
  <si>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</si>
  <si>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</si>
  <si>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</si>
  <si>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</si>
  <si>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</si>
  <si>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</si>
  <si>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</si>
  <si>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</si>
  <si>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</si>
  <si>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</si>
  <si>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</si>
  <si>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</si>
  <si>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</si>
  <si>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</si>
  <si>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</si>
  <si>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</si>
  <si>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</si>
  <si>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</si>
  <si>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</si>
  <si>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</si>
  <si>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</si>
  <si>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</si>
  <si>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</si>
  <si>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</si>
  <si>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</si>
  <si>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</si>
  <si>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</si>
  <si>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</si>
  <si>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</si>
  <si>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</si>
  <si>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</si>
  <si>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</si>
  <si>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</si>
  <si>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</si>
  <si>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</si>
  <si>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</si>
  <si>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</si>
  <si>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</si>
  <si>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</si>
  <si>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</si>
  <si>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</si>
  <si>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</si>
  <si>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</si>
  <si>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</si>
  <si>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</si>
  <si>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</si>
  <si>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</si>
  <si>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</si>
  <si>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</si>
  <si>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</si>
  <si>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</si>
  <si>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</si>
  <si>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</si>
  <si>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</si>
  <si>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</si>
  <si>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</si>
  <si>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</si>
  <si>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</si>
  <si>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</si>
  <si>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</si>
  <si>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</si>
  <si>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</si>
  <si>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</si>
  <si>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</si>
  <si>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</si>
  <si>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</si>
  <si>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</si>
  <si>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</si>
  <si>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</si>
  <si>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</si>
  <si>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</si>
  <si>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</si>
  <si>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</si>
  <si>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</si>
  <si>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</si>
  <si>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</si>
  <si>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</si>
  <si>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</si>
  <si>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</si>
  <si>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</si>
  <si>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</si>
  <si>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</si>
  <si>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</si>
  <si>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</si>
  <si>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</si>
  <si>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</si>
  <si>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</si>
  <si>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</si>
  <si>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</si>
  <si>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</si>
  <si>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</si>
  <si>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</si>
  <si>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</si>
  <si>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</si>
  <si>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</si>
  <si>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</si>
  <si>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</si>
  <si>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</si>
  <si>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</si>
  <si>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</si>
  <si>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</si>
  <si>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</si>
  <si>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</si>
  <si>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</si>
  <si>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</si>
  <si>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</si>
  <si>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</si>
  <si>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</si>
  <si>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</si>
  <si>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</si>
  <si>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</si>
  <si>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</si>
  <si>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</si>
  <si>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</si>
  <si>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</si>
  <si>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</si>
  <si>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</si>
  <si>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</si>
  <si>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</si>
  <si>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</si>
  <si>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</si>
  <si>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</si>
  <si>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</si>
  <si>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</si>
  <si>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</si>
  <si>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</si>
  <si>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</si>
  <si>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</si>
  <si>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</si>
  <si>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</si>
  <si>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</si>
  <si>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</si>
  <si>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</si>
  <si>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</si>
  <si>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</si>
  <si>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</si>
  <si>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</si>
  <si>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</si>
  <si>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</si>
  <si>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</si>
  <si>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</si>
  <si>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</si>
  <si>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</si>
  <si>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</si>
  <si>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</si>
  <si>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</si>
  <si>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</si>
  <si>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</si>
  <si>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</si>
  <si>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</si>
  <si>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</si>
  <si>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</si>
  <si>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</si>
  <si>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</si>
  <si>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</si>
  <si>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</si>
  <si>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</si>
  <si>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</si>
  <si>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</si>
  <si>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</si>
  <si>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</si>
  <si>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</si>
  <si>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</si>
  <si>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</si>
  <si>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</si>
  <si>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</si>
  <si>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</si>
  <si>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</si>
  <si>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</si>
  <si>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</si>
  <si>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</si>
  <si>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</si>
  <si>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</si>
  <si>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</si>
  <si>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</si>
  <si>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</si>
  <si>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</si>
  <si>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</si>
  <si>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</si>
  <si>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</si>
  <si>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</si>
  <si>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</si>
  <si>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</si>
  <si>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</si>
  <si>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</si>
  <si>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</si>
  <si>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</si>
  <si>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</si>
  <si>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</si>
  <si>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</si>
  <si>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</si>
  <si>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</si>
  <si>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</si>
  <si>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</si>
  <si>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</si>
  <si>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</si>
  <si>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</si>
  <si>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</si>
  <si>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</si>
  <si>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</si>
  <si>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</si>
  <si>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</si>
  <si>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</si>
  <si>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</si>
  <si>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</si>
  <si>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</si>
  <si>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</si>
  <si>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</si>
  <si>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</si>
  <si>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</si>
  <si>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</si>
  <si>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</si>
  <si>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</si>
  <si>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</si>
  <si>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</si>
  <si>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</si>
  <si>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</si>
  <si>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</si>
  <si>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</si>
  <si>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</si>
  <si>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</si>
  <si>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</si>
  <si>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</si>
  <si>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</si>
  <si>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</si>
  <si>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</si>
  <si>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</si>
  <si>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</si>
  <si>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</si>
  <si>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</si>
  <si>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</si>
  <si>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</si>
  <si>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</si>
  <si>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</si>
  <si>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</si>
  <si>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</si>
  <si>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</si>
  <si>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</si>
  <si>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</si>
  <si>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</si>
  <si>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</si>
  <si>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</si>
  <si>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</si>
  <si>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</si>
  <si>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</si>
  <si>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</si>
  <si>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</si>
  <si>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</si>
  <si>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</si>
  <si>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</si>
  <si>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</si>
  <si>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</si>
  <si>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</si>
  <si>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</si>
  <si>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</si>
  <si>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</si>
  <si>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</si>
  <si>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</si>
  <si>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</si>
  <si>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</si>
  <si>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</si>
  <si>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</si>
  <si>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</si>
  <si>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</si>
  <si>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</si>
  <si>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</si>
  <si>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</si>
  <si>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</si>
  <si>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</si>
  <si>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</si>
  <si>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</si>
  <si>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</si>
  <si>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</si>
  <si>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</si>
  <si>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</si>
  <si>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</si>
  <si>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</si>
  <si>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</si>
  <si>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</si>
  <si>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</si>
  <si>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</si>
  <si>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</si>
  <si>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</si>
  <si>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</si>
  <si>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</si>
  <si>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</si>
  <si>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</si>
  <si>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</si>
  <si>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</si>
  <si>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</si>
  <si>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</si>
  <si>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</si>
  <si>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</si>
  <si>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</si>
  <si>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</si>
  <si>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</si>
  <si>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</si>
  <si>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</si>
  <si>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</si>
  <si>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</si>
  <si>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</si>
  <si>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</si>
  <si>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</si>
  <si>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</si>
  <si>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</si>
  <si>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</si>
  <si>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</si>
  <si>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</si>
  <si>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</si>
  <si>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</si>
  <si>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</si>
  <si>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</si>
  <si>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</si>
  <si>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</si>
  <si>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</si>
  <si>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</si>
  <si>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</si>
  <si>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</si>
  <si>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</si>
  <si>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</si>
  <si>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</si>
  <si>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</si>
  <si>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</si>
  <si>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</si>
  <si>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</si>
  <si>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</si>
  <si>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</si>
  <si>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</si>
  <si>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</si>
  <si>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</si>
  <si>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</si>
  <si>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</si>
  <si>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</si>
  <si>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</si>
  <si>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</si>
  <si>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</si>
  <si>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</si>
  <si>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</si>
  <si>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</si>
  <si>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</si>
  <si>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</si>
  <si>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</si>
  <si>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</si>
  <si>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</si>
  <si>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</si>
  <si>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</si>
  <si>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</si>
  <si>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</si>
  <si>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</si>
  <si>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</si>
  <si>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</si>
  <si>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</si>
  <si>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</si>
  <si>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</si>
  <si>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</si>
  <si>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</si>
  <si>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</si>
  <si>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</si>
  <si>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</si>
  <si>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</si>
  <si>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</si>
  <si>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</si>
  <si>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</si>
  <si>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</si>
  <si>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</si>
  <si>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</si>
  <si>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</si>
  <si>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</si>
  <si>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</si>
  <si>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</si>
  <si>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</si>
  <si>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</si>
  <si>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</si>
  <si>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</si>
  <si>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</si>
  <si>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</si>
  <si>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</si>
  <si>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</si>
  <si>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</si>
  <si>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</si>
  <si>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</si>
  <si>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</si>
  <si>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</si>
  <si>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</si>
  <si>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</si>
  <si>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</si>
  <si>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</si>
  <si>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</si>
  <si>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</si>
  <si>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</si>
  <si>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</si>
  <si>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</si>
  <si>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</si>
  <si>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</si>
  <si>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</si>
  <si>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</si>
  <si>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</si>
  <si>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</si>
  <si>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</si>
  <si>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</si>
  <si>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</si>
  <si>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</si>
  <si>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</si>
  <si>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</si>
  <si>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</si>
  <si>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</si>
  <si>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</si>
  <si>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</si>
  <si>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</si>
  <si>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</si>
  <si>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</si>
  <si>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</si>
  <si>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</si>
  <si>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</si>
  <si>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</si>
  <si>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</si>
  <si>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</si>
  <si>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</si>
  <si>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</si>
  <si>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</si>
  <si>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</si>
  <si>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</si>
  <si>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</si>
  <si>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</si>
  <si>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</si>
  <si>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</si>
  <si>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</si>
  <si>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</si>
  <si>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</si>
  <si>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</si>
  <si>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</si>
  <si>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</si>
  <si>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</si>
  <si>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</si>
  <si>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</si>
  <si>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</si>
  <si>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</si>
  <si>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</si>
  <si>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</si>
  <si>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</si>
  <si>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</si>
  <si>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</si>
  <si>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</si>
  <si>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</si>
  <si>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</si>
  <si>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</si>
  <si>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</si>
  <si>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</si>
  <si>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</si>
  <si>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</si>
  <si>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</si>
  <si>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</si>
  <si>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</si>
  <si>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</si>
  <si>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</si>
  <si>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</si>
  <si>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</si>
  <si>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</si>
  <si>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</si>
  <si>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</si>
  <si>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</si>
  <si>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</si>
  <si>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</si>
  <si>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</si>
  <si>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</si>
  <si>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</si>
  <si>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</si>
  <si>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</si>
  <si>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</si>
  <si>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</si>
  <si>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</si>
  <si>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</si>
  <si>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</si>
  <si>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</si>
  <si>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</si>
  <si>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</si>
  <si>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</si>
  <si>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</si>
  <si>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</si>
  <si>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</si>
  <si>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</si>
  <si>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</si>
  <si>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</si>
  <si>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</si>
  <si>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</si>
  <si>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</si>
  <si>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</si>
  <si>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</si>
  <si>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</si>
  <si>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</si>
  <si>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</si>
  <si>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</si>
  <si>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</si>
  <si>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</si>
  <si>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</si>
  <si>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</si>
  <si>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</si>
  <si>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</si>
  <si>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</si>
  <si>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</si>
  <si>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</si>
  <si>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</si>
  <si>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</si>
  <si>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</si>
  <si>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</si>
  <si>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</si>
  <si>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</si>
  <si>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</si>
  <si>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</si>
  <si>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</si>
  <si>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</si>
  <si>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</si>
  <si>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</si>
  <si>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</si>
  <si>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</si>
  <si>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</si>
  <si>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</si>
  <si>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</si>
  <si>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</si>
  <si>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</si>
  <si>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</si>
  <si>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</si>
  <si>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</si>
  <si>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</si>
  <si>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</si>
  <si>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</si>
  <si>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</si>
  <si>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</si>
  <si>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</si>
  <si>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</si>
  <si>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</si>
  <si>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</si>
  <si>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</si>
  <si>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</si>
  <si>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</si>
  <si>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</si>
  <si>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</si>
  <si>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</si>
  <si>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</si>
  <si>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</si>
  <si>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</si>
  <si>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</si>
  <si>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</si>
  <si>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</si>
  <si>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</si>
  <si>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</si>
  <si>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</si>
  <si>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</si>
  <si>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</si>
  <si>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</si>
  <si>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</si>
  <si>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</si>
  <si>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</si>
  <si>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</si>
  <si>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</si>
  <si>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</si>
  <si>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</si>
  <si>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</si>
  <si>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</si>
  <si>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</si>
  <si>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</si>
  <si>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</si>
  <si>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</si>
  <si>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</si>
  <si>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</si>
  <si>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</si>
  <si>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</si>
  <si>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</si>
  <si>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</si>
  <si>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</si>
  <si>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</si>
  <si>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</si>
  <si>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</si>
  <si>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</si>
  <si>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</si>
  <si>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</si>
  <si>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</si>
  <si>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</si>
  <si>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</si>
  <si>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</si>
  <si>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</si>
  <si>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</si>
  <si>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</si>
  <si>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</si>
  <si>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</si>
  <si>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</si>
  <si>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</si>
  <si>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</si>
  <si>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</si>
  <si>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</si>
  <si>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</si>
  <si>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</si>
  <si>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</si>
  <si>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</si>
  <si>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</si>
  <si>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</si>
  <si>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</si>
  <si>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</si>
  <si>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</si>
  <si>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</si>
  <si>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</si>
  <si>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</si>
  <si>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</si>
  <si>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</si>
  <si>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</si>
  <si>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</si>
  <si>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</si>
  <si>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</si>
  <si>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</si>
  <si>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</si>
  <si>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</si>
  <si>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</si>
  <si>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</si>
  <si>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</si>
  <si>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</si>
  <si>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</si>
  <si>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</si>
  <si>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</si>
  <si>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</si>
  <si>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</si>
  <si>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</si>
  <si>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</si>
  <si>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</si>
  <si>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</si>
  <si>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</si>
  <si>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</si>
  <si>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</si>
  <si>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</si>
  <si>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</si>
  <si>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</si>
  <si>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</si>
  <si>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</si>
  <si>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</si>
  <si>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</si>
  <si>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</si>
  <si>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</si>
  <si>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</si>
  <si>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</si>
  <si>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</si>
  <si>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</si>
  <si>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</si>
  <si>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</si>
  <si>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</si>
  <si>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</si>
  <si>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</si>
  <si>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</si>
  <si>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</si>
  <si>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</si>
  <si>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</si>
  <si>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</si>
  <si>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</si>
  <si>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</si>
  <si>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</si>
  <si>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</si>
  <si>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</si>
  <si>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</si>
  <si>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</si>
  <si>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</si>
  <si>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</si>
  <si>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</si>
  <si>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</si>
  <si>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</si>
  <si>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</si>
  <si>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</si>
  <si>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</si>
  <si>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</si>
  <si>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</si>
  <si>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</si>
  <si>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</si>
  <si>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</si>
  <si>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</si>
  <si>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</si>
  <si>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</si>
  <si>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</si>
  <si>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</si>
  <si>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</si>
  <si>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</si>
  <si>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</si>
  <si>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</si>
  <si>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</si>
  <si>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</si>
  <si>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</si>
  <si>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</si>
  <si>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</si>
  <si>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</si>
  <si>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</si>
  <si>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</si>
  <si>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</si>
  <si>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</si>
  <si>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</si>
  <si>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</si>
  <si>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</si>
  <si>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</si>
  <si>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</si>
  <si>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</si>
  <si>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</si>
  <si>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</si>
  <si>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</si>
  <si>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</si>
  <si>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</si>
  <si>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</si>
  <si>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</si>
  <si>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</si>
  <si>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</si>
  <si>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</si>
  <si>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</si>
  <si>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</si>
  <si>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</si>
  <si>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</si>
  <si>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</si>
  <si>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</si>
  <si>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</si>
  <si>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</si>
  <si>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</si>
  <si>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</si>
  <si>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</si>
  <si>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</si>
  <si>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</si>
  <si>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</si>
  <si>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</si>
  <si>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</si>
  <si>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</si>
  <si>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</si>
  <si>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</si>
  <si>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</si>
  <si>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</si>
  <si>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</si>
  <si>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</si>
  <si>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</si>
  <si>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</si>
  <si>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</si>
  <si>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</si>
  <si>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</si>
  <si>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</si>
  <si>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</si>
  <si>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</si>
  <si>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</si>
  <si>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</si>
  <si>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</si>
  <si>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</si>
  <si>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</si>
  <si>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</si>
  <si>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</si>
  <si>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</si>
  <si>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</si>
  <si>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</si>
  <si>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</si>
  <si>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</si>
  <si>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</si>
  <si>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</si>
  <si>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</si>
  <si>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</si>
  <si>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</si>
  <si>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</si>
  <si>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</si>
  <si>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</si>
  <si>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</si>
  <si>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</si>
  <si>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</si>
  <si>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</si>
  <si>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</si>
  <si>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</si>
  <si>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</si>
  <si>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</si>
  <si>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</si>
  <si>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</si>
  <si>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</si>
  <si>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</si>
  <si>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</si>
  <si>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</si>
  <si>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</si>
  <si>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</si>
  <si>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</si>
  <si>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</si>
  <si>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</si>
  <si>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</si>
  <si>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</si>
  <si>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</si>
  <si>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</si>
  <si>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</si>
  <si>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</si>
  <si>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</si>
  <si>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</si>
  <si>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</si>
  <si>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</si>
  <si>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</si>
  <si>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</si>
  <si>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</si>
  <si>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</si>
  <si>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</si>
  <si>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</si>
  <si>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</si>
  <si>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</si>
  <si>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</si>
  <si>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</si>
  <si>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</si>
  <si>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</si>
  <si>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</si>
  <si>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</si>
  <si>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</si>
  <si>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</si>
  <si>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</si>
  <si>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</si>
  <si>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</si>
  <si>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</si>
  <si>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</si>
  <si>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</si>
  <si>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</si>
  <si>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</si>
  <si>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</si>
  <si>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</si>
  <si>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</si>
  <si>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</si>
  <si>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</si>
  <si>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</si>
  <si>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</si>
  <si>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</si>
  <si>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</si>
  <si>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</si>
  <si>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</si>
  <si>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</si>
  <si>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</si>
  <si>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</si>
  <si>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</si>
  <si>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</si>
  <si>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</si>
  <si>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</si>
  <si>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</si>
  <si>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</si>
  <si>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</si>
  <si>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</si>
  <si>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</si>
  <si>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</si>
  <si>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</si>
  <si>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</si>
  <si>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</si>
  <si>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</si>
  <si>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</si>
  <si>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</si>
  <si>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</si>
  <si>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</si>
  <si>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</si>
  <si>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</si>
  <si>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</si>
  <si>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</si>
  <si>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</si>
  <si>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</si>
  <si>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</si>
  <si>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</si>
  <si>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</si>
  <si>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</si>
  <si>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</si>
  <si>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</si>
  <si>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</si>
  <si>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</si>
  <si>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</si>
  <si>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</si>
  <si>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</si>
  <si>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</si>
  <si>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</si>
  <si>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</si>
  <si>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</si>
  <si>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</si>
  <si>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</si>
  <si>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</si>
  <si>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</si>
  <si>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</si>
  <si>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</si>
  <si>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</si>
  <si>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</si>
  <si>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</si>
  <si>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</si>
  <si>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</si>
  <si>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</si>
  <si>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</si>
  <si>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</si>
  <si>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</si>
  <si>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</si>
  <si>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</si>
  <si>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</si>
  <si>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</si>
  <si>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</si>
  <si>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</si>
  <si>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</si>
  <si>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</si>
  <si>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</si>
  <si>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</si>
  <si>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</si>
  <si>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</si>
  <si>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</si>
  <si>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</si>
  <si>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</si>
  <si>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</si>
  <si>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</si>
  <si>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</si>
  <si>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</si>
  <si>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</si>
  <si>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</si>
  <si>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</si>
  <si>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</si>
  <si>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</si>
  <si>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</si>
  <si>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</si>
  <si>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</si>
  <si>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</si>
  <si>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</si>
  <si>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</si>
  <si>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</si>
  <si>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</si>
  <si>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</si>
  <si>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</si>
  <si>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</si>
  <si>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</si>
  <si>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</si>
  <si>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</si>
  <si>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</si>
  <si>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</si>
  <si>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</si>
  <si>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</si>
  <si>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</si>
  <si>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</si>
  <si>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</si>
  <si>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</si>
  <si>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</si>
  <si>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</si>
  <si>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</si>
  <si>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</si>
  <si>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</si>
  <si>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</si>
  <si>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</si>
  <si>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</si>
  <si>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</si>
  <si>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</si>
  <si>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</si>
  <si>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</si>
  <si>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</si>
  <si>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</si>
  <si>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</si>
  <si>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</si>
  <si>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</si>
  <si>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</si>
  <si>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</si>
  <si>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</si>
  <si>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</si>
  <si>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</si>
  <si>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</si>
  <si>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</si>
  <si>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</si>
  <si>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</si>
  <si>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</si>
  <si>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</si>
  <si>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</si>
  <si>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</si>
  <si>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</si>
  <si>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</si>
  <si>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</si>
  <si>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</si>
  <si>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</si>
  <si>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</si>
  <si>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</si>
  <si>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</si>
  <si>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</si>
  <si>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</si>
  <si>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</si>
  <si>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</si>
  <si>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</si>
  <si>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</si>
  <si>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</si>
  <si>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</si>
  <si>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</si>
  <si>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</si>
  <si>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</si>
  <si>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</si>
  <si>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</si>
  <si>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</si>
  <si>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</si>
  <si>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</si>
  <si>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</si>
  <si>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</si>
  <si>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</si>
  <si>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</si>
  <si>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</si>
  <si>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</si>
  <si>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</si>
  <si>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</si>
  <si>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</si>
  <si>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</si>
  <si>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</si>
  <si>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</si>
  <si>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</si>
  <si>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</si>
  <si>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</si>
  <si>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</si>
  <si>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</si>
  <si>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</si>
  <si>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</si>
  <si>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</si>
  <si>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</si>
  <si>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</si>
  <si>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</si>
  <si>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</si>
  <si>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</si>
  <si>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</si>
  <si>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</si>
  <si>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</si>
  <si>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</si>
  <si>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</si>
  <si>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</si>
  <si>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</si>
  <si>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</si>
  <si>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</si>
  <si>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</si>
  <si>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</si>
  <si>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</si>
  <si>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</si>
  <si>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</si>
  <si>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</si>
  <si>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</si>
  <si>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</si>
  <si>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</si>
  <si>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</si>
  <si>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</si>
  <si>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</si>
  <si>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</si>
  <si>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</si>
  <si>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</si>
  <si>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</si>
  <si>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</si>
  <si>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</si>
  <si>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</si>
  <si>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</si>
  <si>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</si>
  <si>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</si>
  <si>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</si>
  <si>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</si>
  <si>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</si>
  <si>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</si>
  <si>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</si>
  <si>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</si>
  <si>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</si>
  <si>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</si>
  <si>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</si>
  <si>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</si>
  <si>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</si>
  <si>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</si>
  <si>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</si>
  <si>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</si>
  <si>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</si>
  <si>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</si>
  <si>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</si>
  <si>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</si>
  <si>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</si>
  <si>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</si>
  <si>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</si>
  <si>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</si>
  <si>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</si>
  <si>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</si>
  <si>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</si>
  <si>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</si>
  <si>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</si>
  <si>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</si>
  <si>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</si>
  <si>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</si>
  <si>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</si>
  <si>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</si>
  <si>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</si>
  <si>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</si>
  <si>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</si>
  <si>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</si>
  <si>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</si>
  <si>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</si>
  <si>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</si>
  <si>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</si>
  <si>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</si>
  <si>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</si>
  <si>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</si>
  <si>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</si>
  <si>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</si>
  <si>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</si>
  <si>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</si>
  <si>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</si>
  <si>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</si>
  <si>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</si>
  <si>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</si>
  <si>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</si>
  <si>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</si>
  <si>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</si>
  <si>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</si>
  <si>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</si>
  <si>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</si>
  <si>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</si>
  <si>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</si>
  <si>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</si>
  <si>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</si>
  <si>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</si>
  <si>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</si>
  <si>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</si>
  <si>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</si>
  <si>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</si>
  <si>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</si>
  <si>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</si>
  <si>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</si>
  <si>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</si>
  <si>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</si>
  <si>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</si>
  <si>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</si>
  <si>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</si>
  <si>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</si>
  <si>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</si>
  <si>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</si>
  <si>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</si>
  <si>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</si>
  <si>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</si>
  <si>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</si>
  <si>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</si>
  <si>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</si>
  <si>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</si>
  <si>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</si>
  <si>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</si>
  <si>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</si>
  <si>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</si>
  <si>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</si>
  <si>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</si>
  <si>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</si>
  <si>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</si>
  <si>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</si>
  <si>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</si>
  <si>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</si>
  <si>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</si>
  <si>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</si>
  <si>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</si>
  <si>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</si>
  <si>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</si>
  <si>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</si>
  <si>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</si>
  <si>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</si>
  <si>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</si>
  <si>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</si>
  <si>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</si>
  <si>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</si>
  <si>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</si>
  <si>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</si>
  <si>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</si>
  <si>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</si>
  <si>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</si>
  <si>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</si>
  <si>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</si>
  <si>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</si>
  <si>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</si>
  <si>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</si>
  <si>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</si>
  <si>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</si>
  <si>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</si>
  <si>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</si>
  <si>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</si>
  <si>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</si>
  <si>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</si>
  <si>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</si>
  <si>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</si>
  <si>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</si>
  <si>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</si>
  <si>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</si>
  <si>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</si>
  <si>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</si>
  <si>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</si>
  <si>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</si>
  <si>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</si>
  <si>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</si>
  <si>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</si>
  <si>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</si>
  <si>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</si>
  <si>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</si>
  <si>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</si>
  <si>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</si>
  <si>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</si>
  <si>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</si>
  <si>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</si>
  <si>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</si>
  <si>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</si>
  <si>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</si>
  <si>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</si>
  <si>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</si>
  <si>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</si>
  <si>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</si>
  <si>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</si>
  <si>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</si>
  <si>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</si>
  <si>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</si>
  <si>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</si>
  <si>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</si>
  <si>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</si>
  <si>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</si>
  <si>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</si>
  <si>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</si>
  <si>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</si>
  <si>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</si>
  <si>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</si>
  <si>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</si>
  <si>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</si>
  <si>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</si>
  <si>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</si>
  <si>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</si>
  <si>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</si>
  <si>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</si>
  <si>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</si>
  <si>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</si>
  <si>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</si>
  <si>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</si>
  <si>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</si>
  <si>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</si>
  <si>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</si>
  <si>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</si>
  <si>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</si>
  <si>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</si>
  <si>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</si>
  <si>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</si>
  <si>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</si>
  <si>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</si>
  <si>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</si>
  <si>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</si>
  <si>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</si>
  <si>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</si>
  <si>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</si>
  <si>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</si>
  <si>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</si>
  <si>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</si>
  <si>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</si>
  <si>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</si>
  <si>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</si>
  <si>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</si>
  <si>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</si>
  <si>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</si>
  <si>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</si>
  <si>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</si>
  <si>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</si>
  <si>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</si>
  <si>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</si>
  <si>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</si>
  <si>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</si>
  <si>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</si>
  <si>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</si>
  <si>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</si>
  <si>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</si>
  <si>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</si>
  <si>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</si>
  <si>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</si>
  <si>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</si>
  <si>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</si>
  <si>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</si>
  <si>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</si>
  <si>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</si>
  <si>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</si>
  <si>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</si>
  <si>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</si>
  <si>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</si>
  <si>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</si>
  <si>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</si>
  <si>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</si>
  <si>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</si>
  <si>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</si>
  <si>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</si>
  <si>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</si>
  <si>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</si>
  <si>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</si>
  <si>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</si>
  <si>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</si>
  <si>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</si>
  <si>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</si>
  <si>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</si>
  <si>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</si>
  <si>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</si>
  <si>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</si>
  <si>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</si>
  <si>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</si>
  <si>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</si>
  <si>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</si>
  <si>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</si>
  <si>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</si>
  <si>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</si>
  <si>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</si>
  <si>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</si>
  <si>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</si>
  <si>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</si>
  <si>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</si>
  <si>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</si>
  <si>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</si>
  <si>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</si>
  <si>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</si>
  <si>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</si>
  <si>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</si>
  <si>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</si>
  <si>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</si>
  <si>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</si>
  <si>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</si>
  <si>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</si>
  <si>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</si>
  <si>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</si>
  <si>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</si>
  <si>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</si>
  <si>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</si>
  <si>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</si>
  <si>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</si>
  <si>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</si>
  <si>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</si>
  <si>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</si>
  <si>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</si>
  <si>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</si>
  <si>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</si>
  <si>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</si>
  <si>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</si>
  <si>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</si>
  <si>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</si>
  <si>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</si>
  <si>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</si>
  <si>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</si>
  <si>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</si>
  <si>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</si>
  <si>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</si>
  <si>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</si>
  <si>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</si>
  <si>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</si>
  <si>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</si>
  <si>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</si>
  <si>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</si>
  <si>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</si>
  <si>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</si>
  <si>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</si>
  <si>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</si>
  <si>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</si>
  <si>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</si>
  <si>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</si>
  <si>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</si>
  <si>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</si>
  <si>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</si>
  <si>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</si>
  <si>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</si>
  <si>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</si>
  <si>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</si>
  <si>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</si>
  <si>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</si>
  <si>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</si>
  <si>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</si>
  <si>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</si>
  <si>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</si>
  <si>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</si>
  <si>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</si>
  <si>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</si>
  <si>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</si>
  <si>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</si>
  <si>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</si>
  <si>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</si>
  <si>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</si>
  <si>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</si>
  <si>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</si>
  <si>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</si>
  <si>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</si>
  <si>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</si>
  <si>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</si>
  <si>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</si>
  <si>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</si>
  <si>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</si>
  <si>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</si>
  <si>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</si>
  <si>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</si>
  <si>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</si>
  <si>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</si>
  <si>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</si>
  <si>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</si>
  <si>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</si>
  <si>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</si>
  <si>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</si>
  <si>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</si>
  <si>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</si>
  <si>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</si>
  <si>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</si>
  <si>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</si>
  <si>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</si>
  <si>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</si>
  <si>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</si>
  <si>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</si>
  <si>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</si>
  <si>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</si>
  <si>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</si>
  <si>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</si>
  <si>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</si>
  <si>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</si>
  <si>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</si>
  <si>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</si>
  <si>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</si>
  <si>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</si>
  <si>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</si>
  <si>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</si>
  <si>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</si>
  <si>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</si>
  <si>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</si>
  <si>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</si>
  <si>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</si>
  <si>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</si>
  <si>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</si>
  <si>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</si>
  <si>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</si>
  <si>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</si>
  <si>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</si>
  <si>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</si>
  <si>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</si>
  <si>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</si>
  <si>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</si>
  <si>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</si>
  <si>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</si>
  <si>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</si>
  <si>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</si>
  <si>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</si>
  <si>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</si>
  <si>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</si>
  <si>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</si>
  <si>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</si>
  <si>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</si>
  <si>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</si>
  <si>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</si>
  <si>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</si>
  <si>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</si>
  <si>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</si>
  <si>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</si>
  <si>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</si>
  <si>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</si>
  <si>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</si>
  <si>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</si>
  <si>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</si>
  <si>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</si>
  <si>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</si>
  <si>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</si>
  <si>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</si>
  <si>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</si>
  <si>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</si>
  <si>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</si>
  <si>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</si>
  <si>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</si>
  <si>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</si>
  <si>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</si>
  <si>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</si>
  <si>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</si>
  <si>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</si>
  <si>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</si>
  <si>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</si>
  <si>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</si>
  <si>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</si>
  <si>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</si>
  <si>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</si>
  <si>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</si>
  <si>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</si>
  <si>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</si>
  <si>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</si>
  <si>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</si>
  <si>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</si>
  <si>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</si>
  <si>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</si>
  <si>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</si>
  <si>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</si>
  <si>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</si>
  <si>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</si>
  <si>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</si>
  <si>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</si>
  <si>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</si>
  <si>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</si>
  <si>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</si>
  <si>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</si>
  <si>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</si>
  <si>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</si>
  <si>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</si>
  <si>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</si>
  <si>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</si>
  <si>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</si>
  <si>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</si>
  <si>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</si>
  <si>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</si>
  <si>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</si>
  <si>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</si>
  <si>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</si>
  <si>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</si>
  <si>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</si>
  <si>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</si>
  <si>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</si>
  <si>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</si>
  <si>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</si>
  <si>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</si>
  <si>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</si>
  <si>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</si>
  <si>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</si>
  <si>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</si>
  <si>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</si>
  <si>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</si>
  <si>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</si>
  <si>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</si>
  <si>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</si>
  <si>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</si>
  <si>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</si>
  <si>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</si>
  <si>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</si>
  <si>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</si>
  <si>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</si>
  <si>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</si>
  <si>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</si>
  <si>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</si>
  <si>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</si>
  <si>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</si>
  <si>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</si>
  <si>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</si>
  <si>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</si>
  <si>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</si>
  <si>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</si>
  <si>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</si>
  <si>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</si>
  <si>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</si>
  <si>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</si>
  <si>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</si>
  <si>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</si>
  <si>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</si>
  <si>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</si>
  <si>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</si>
  <si>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</si>
  <si>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</si>
  <si>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</si>
  <si>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</si>
  <si>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</si>
  <si>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</si>
  <si>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</si>
  <si>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</si>
  <si>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</si>
  <si>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</si>
  <si>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</si>
  <si>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</si>
  <si>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</si>
  <si>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</si>
  <si>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</si>
  <si>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</si>
  <si>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</si>
  <si>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</si>
  <si>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</si>
  <si>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</si>
  <si>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</si>
  <si>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</si>
  <si>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</si>
  <si>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</si>
  <si>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</si>
  <si>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</si>
  <si>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</si>
  <si>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</si>
  <si>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</si>
  <si>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</si>
  <si>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</si>
  <si>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</si>
  <si>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</si>
  <si>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</si>
  <si>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</si>
  <si>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</si>
  <si>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</si>
  <si>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</si>
  <si>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</si>
  <si>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</si>
  <si>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</si>
  <si>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</si>
  <si>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</si>
  <si>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</si>
  <si>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</si>
  <si>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</si>
  <si>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</si>
  <si>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</si>
  <si>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</si>
  <si>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</si>
  <si>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</si>
  <si>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</si>
  <si>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</si>
  <si>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</si>
  <si>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</si>
  <si>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</si>
  <si>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</si>
  <si>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</si>
  <si>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</si>
  <si>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</si>
  <si>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</si>
  <si>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</si>
  <si>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</si>
  <si>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</si>
  <si>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</si>
  <si>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</si>
  <si>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</si>
  <si>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</si>
  <si>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</si>
  <si>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</si>
  <si>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</si>
  <si>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</si>
  <si>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</si>
  <si>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</si>
  <si>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</si>
  <si>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</si>
  <si>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</si>
  <si>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</si>
  <si>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</si>
  <si>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</si>
  <si>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</si>
  <si>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</si>
  <si>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</si>
  <si>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</si>
  <si>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</si>
  <si>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</si>
  <si>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</si>
  <si>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</si>
  <si>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</si>
  <si>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</si>
  <si>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</si>
  <si>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</si>
  <si>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</si>
  <si>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</si>
  <si>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</si>
  <si>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</si>
  <si>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</si>
  <si>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</si>
  <si>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</si>
  <si>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</si>
  <si>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</si>
  <si>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</si>
  <si>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</si>
  <si>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</si>
  <si>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</si>
  <si>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</si>
  <si>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</si>
  <si>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</si>
  <si>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</si>
  <si>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</si>
  <si>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</si>
  <si>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</si>
  <si>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</si>
  <si>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</si>
  <si>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</si>
  <si>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</si>
  <si>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</si>
  <si>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</si>
  <si>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</si>
  <si>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</si>
  <si>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</si>
  <si>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</si>
  <si>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</si>
  <si>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</si>
  <si>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</si>
  <si>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</si>
  <si>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</si>
  <si>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</si>
  <si>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</si>
  <si>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</si>
  <si>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</si>
  <si>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</si>
  <si>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</si>
  <si>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</si>
  <si>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</si>
  <si>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</si>
  <si>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</si>
  <si>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</si>
  <si>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</si>
  <si>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</si>
  <si>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</si>
  <si>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</si>
  <si>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</si>
  <si>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</si>
  <si>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</si>
  <si>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</si>
  <si>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</si>
  <si>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</si>
  <si>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</si>
  <si>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</si>
  <si>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</si>
  <si>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</si>
  <si>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</si>
  <si>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</si>
  <si>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</si>
  <si>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</si>
  <si>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</si>
  <si>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</si>
  <si>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</si>
  <si>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</si>
  <si>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</si>
  <si>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</si>
  <si>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</si>
  <si>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</si>
  <si>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</si>
  <si>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</si>
  <si>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</si>
  <si>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</si>
  <si>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</si>
  <si>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</si>
  <si>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</si>
  <si>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</si>
  <si>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</si>
  <si>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</si>
  <si>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</si>
  <si>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</si>
  <si>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</si>
  <si>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</si>
  <si>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</si>
  <si>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</si>
  <si>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</si>
  <si>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</si>
  <si>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</si>
  <si>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</si>
  <si>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</si>
  <si>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</si>
  <si>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</si>
  <si>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</si>
  <si>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</si>
  <si>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</si>
  <si>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</si>
  <si>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</si>
  <si>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</si>
  <si>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</si>
  <si>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</si>
  <si>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</si>
  <si>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</si>
  <si>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</si>
  <si>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</si>
  <si>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</si>
  <si>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</si>
  <si>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</si>
  <si>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</si>
  <si>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</si>
  <si>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</si>
  <si>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</si>
  <si>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</si>
  <si>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</si>
  <si>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</si>
  <si>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</si>
  <si>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</si>
  <si>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</si>
  <si>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</si>
  <si>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</si>
  <si>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</si>
  <si>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</si>
  <si>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</si>
  <si>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</si>
  <si>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</si>
  <si>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</si>
  <si>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</si>
  <si>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</si>
  <si>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</si>
  <si>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</si>
  <si>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</si>
  <si>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</si>
  <si>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</si>
  <si>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</si>
  <si>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</si>
  <si>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</si>
  <si>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</si>
  <si>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</si>
  <si>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</si>
  <si>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</si>
  <si>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</si>
  <si>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</si>
  <si>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</si>
  <si>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</si>
  <si>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</si>
  <si>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</si>
  <si>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</si>
  <si>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</si>
  <si>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</si>
  <si>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</si>
  <si>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</si>
  <si>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</si>
  <si>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</si>
  <si>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</si>
  <si>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</si>
  <si>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</si>
  <si>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</si>
  <si>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</si>
  <si>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</si>
  <si>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</si>
  <si>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</si>
  <si>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</si>
  <si>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</si>
  <si>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</si>
  <si>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</si>
  <si>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</si>
  <si>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</si>
  <si>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</si>
  <si>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</si>
  <si>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</si>
  <si>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</si>
  <si>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</si>
  <si>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</si>
  <si>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</si>
  <si>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</si>
  <si>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</si>
  <si>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</si>
  <si>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</si>
  <si>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</si>
  <si>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</si>
  <si>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</si>
  <si>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</si>
  <si>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</si>
  <si>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</si>
  <si>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</si>
  <si>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</si>
  <si>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</si>
  <si>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</si>
  <si>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</si>
  <si>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</si>
  <si>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</si>
  <si>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</si>
  <si>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</si>
  <si>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</si>
  <si>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</si>
  <si>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</si>
  <si>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</si>
  <si>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</si>
  <si>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</si>
  <si>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</si>
  <si>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</si>
  <si>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</si>
  <si>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</si>
  <si>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</si>
  <si>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</si>
  <si>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</si>
  <si>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</si>
  <si>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</si>
  <si>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</si>
  <si>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</si>
  <si>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</si>
  <si>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</si>
  <si>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</si>
  <si>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</si>
  <si>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</si>
  <si>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</si>
  <si>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</si>
  <si>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</si>
  <si>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</si>
  <si>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</si>
  <si>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</si>
  <si>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</si>
  <si>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</si>
  <si>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</si>
  <si>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</si>
  <si>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</si>
  <si>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</si>
  <si>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</si>
  <si>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</si>
  <si>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</si>
  <si>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</si>
  <si>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</si>
  <si>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</si>
  <si>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</si>
  <si>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</si>
  <si>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</si>
  <si>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</si>
  <si>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</si>
  <si>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</si>
  <si>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</si>
  <si>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</si>
  <si>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</si>
  <si>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</si>
  <si>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</si>
  <si>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</si>
  <si>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</si>
  <si>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</si>
  <si>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</si>
  <si>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</si>
  <si>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</si>
  <si>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</si>
  <si>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</si>
  <si>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</si>
  <si>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</si>
  <si>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</si>
  <si>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</si>
  <si>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</si>
  <si>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</si>
  <si>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</si>
  <si>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</si>
  <si>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</si>
  <si>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</si>
  <si>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</si>
  <si>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</si>
  <si>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</si>
  <si>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</si>
  <si>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</si>
  <si>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</si>
  <si>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</si>
  <si>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</si>
  <si>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</si>
  <si>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</si>
  <si>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</si>
  <si>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</si>
  <si>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</si>
  <si>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</si>
  <si>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</si>
  <si>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</si>
  <si>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</si>
  <si>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</si>
  <si>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</si>
  <si>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</si>
  <si>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</si>
  <si>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</si>
  <si>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</si>
  <si>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</si>
  <si>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</si>
  <si>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</si>
  <si>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</si>
  <si>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</si>
  <si>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</si>
  <si>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</si>
  <si>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</si>
  <si>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</si>
  <si>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</si>
  <si>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</si>
  <si>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</si>
  <si>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</si>
  <si>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</si>
  <si>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</si>
  <si>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</si>
  <si>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</si>
  <si>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</si>
  <si>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</si>
  <si>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</si>
  <si>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</si>
  <si>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</si>
  <si>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</si>
  <si>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</si>
  <si>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</si>
  <si>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</si>
  <si>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</si>
  <si>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</si>
  <si>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</si>
  <si>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</si>
  <si>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</si>
  <si>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</si>
  <si>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</si>
  <si>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</si>
  <si>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</si>
  <si>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</si>
  <si>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</si>
  <si>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</si>
  <si>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</si>
  <si>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</si>
  <si>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</si>
  <si>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</si>
  <si>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</si>
  <si>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</si>
  <si>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</si>
  <si>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</si>
  <si>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</si>
  <si>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</si>
  <si>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</si>
  <si>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</si>
  <si>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</si>
  <si>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</si>
  <si>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</si>
  <si>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</si>
  <si>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</si>
  <si>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</si>
  <si>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</si>
  <si>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</si>
  <si>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</si>
  <si>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</si>
  <si>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</si>
  <si>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</si>
  <si>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</si>
  <si>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</si>
  <si>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</si>
  <si>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</si>
  <si>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</si>
  <si>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</si>
  <si>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</si>
  <si>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</si>
  <si>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</si>
  <si>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</si>
  <si>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</si>
  <si>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</si>
  <si>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</si>
  <si>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</si>
  <si>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</si>
  <si>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</si>
  <si>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</si>
  <si>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</si>
  <si>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</si>
  <si>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</si>
  <si>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</si>
  <si>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</si>
  <si>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</si>
  <si>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</si>
  <si>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</si>
  <si>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</si>
  <si>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</si>
  <si>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</si>
  <si>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</si>
  <si>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</si>
  <si>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</si>
  <si>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</si>
  <si>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</si>
  <si>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</si>
  <si>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</si>
  <si>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</si>
  <si>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</si>
  <si>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</si>
  <si>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</si>
  <si>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</si>
  <si>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</si>
  <si>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</si>
  <si>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</si>
  <si>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</si>
  <si>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</si>
  <si>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</si>
  <si>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</si>
  <si>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</si>
  <si>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</si>
  <si>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</si>
  <si>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</si>
  <si>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</si>
  <si>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</si>
  <si>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</si>
  <si>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</si>
  <si>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</si>
  <si>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</si>
  <si>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</si>
  <si>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</si>
  <si>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</si>
  <si>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</si>
  <si>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</si>
  <si>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</si>
  <si>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</si>
  <si>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</si>
  <si>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</si>
  <si>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</si>
  <si>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</si>
  <si>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</si>
  <si>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</si>
  <si>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</si>
  <si>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</si>
  <si>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</si>
  <si>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</si>
  <si>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</si>
  <si>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</si>
  <si>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</si>
  <si>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</si>
  <si>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</si>
  <si>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</si>
  <si>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</si>
  <si>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</si>
  <si>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</si>
  <si>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</si>
  <si>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</si>
  <si>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</si>
  <si>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</si>
  <si>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</si>
  <si>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</si>
  <si>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</si>
  <si>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</si>
  <si>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</si>
  <si>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</si>
  <si>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</si>
  <si>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</si>
  <si>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</si>
  <si>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</si>
  <si>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</si>
  <si>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</si>
  <si>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</si>
  <si>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</si>
  <si>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</si>
  <si>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</si>
  <si>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</si>
  <si>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</si>
  <si>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</si>
  <si>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</si>
  <si>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</si>
  <si>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</si>
  <si>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</si>
  <si>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</si>
  <si>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</si>
  <si>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</si>
  <si>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</si>
  <si>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</si>
  <si>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</si>
  <si>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</si>
  <si>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</si>
  <si>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</si>
  <si>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</si>
  <si>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</si>
  <si>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</si>
  <si>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</si>
  <si>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</si>
  <si>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</si>
  <si>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</si>
  <si>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</si>
  <si>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</si>
  <si>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</si>
  <si>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</si>
  <si>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</si>
  <si>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</si>
  <si>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</si>
  <si>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</si>
  <si>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</si>
  <si>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</si>
  <si>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</si>
  <si>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</si>
  <si>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</si>
  <si>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</si>
  <si>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</si>
  <si>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</si>
  <si>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</si>
  <si>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</si>
  <si>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</si>
  <si>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</si>
  <si>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</si>
  <si>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</si>
  <si>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</si>
  <si>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</si>
  <si>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</si>
  <si>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</si>
  <si>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</si>
  <si>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</si>
  <si>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</si>
  <si>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</si>
  <si>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</si>
  <si>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</si>
  <si>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</si>
  <si>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</si>
  <si>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</si>
  <si>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</si>
  <si>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</si>
  <si>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</si>
  <si>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</si>
  <si>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</si>
  <si>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</si>
  <si>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</si>
  <si>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</si>
  <si>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</si>
  <si>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</si>
  <si>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</si>
  <si>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</si>
  <si>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</si>
  <si>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</si>
  <si>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</si>
  <si>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</si>
  <si>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</si>
  <si>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</si>
  <si>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</si>
  <si>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</si>
  <si>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</si>
  <si>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</si>
  <si>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</si>
  <si>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</si>
  <si>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</si>
  <si>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</si>
  <si>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</si>
  <si>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</si>
  <si>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</si>
  <si>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</si>
  <si>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</si>
  <si>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</si>
  <si>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</si>
  <si>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</si>
  <si>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</si>
  <si>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</si>
  <si>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</si>
  <si>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</si>
  <si>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</si>
  <si>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</si>
  <si>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</si>
  <si>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</si>
  <si>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</si>
  <si>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</si>
  <si>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</si>
  <si>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</si>
  <si>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</si>
  <si>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</si>
  <si>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</si>
  <si>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</si>
  <si>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</si>
  <si>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</si>
  <si>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</si>
  <si>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</si>
  <si>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</si>
  <si>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</si>
  <si>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</si>
  <si>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</si>
  <si>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</si>
  <si>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</si>
  <si>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</si>
  <si>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</si>
  <si>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</si>
  <si>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</si>
  <si>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</si>
  <si>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</si>
  <si>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</si>
  <si>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</si>
  <si>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</si>
  <si>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</si>
  <si>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</si>
  <si>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</si>
  <si>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</si>
  <si>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</si>
  <si>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</si>
  <si>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</si>
  <si>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</si>
  <si>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</si>
  <si>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</si>
  <si>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</si>
  <si>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</si>
  <si>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</si>
  <si>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</si>
  <si>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</si>
  <si>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</si>
  <si>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</si>
  <si>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</si>
  <si>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</si>
  <si>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</si>
  <si>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</si>
  <si>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</si>
  <si>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</si>
  <si>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</si>
  <si>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</si>
  <si>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</si>
  <si>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</si>
  <si>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</si>
  <si>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</si>
  <si>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</si>
  <si>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</si>
  <si>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</si>
  <si>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</si>
  <si>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</si>
  <si>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</si>
  <si>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</si>
  <si>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</si>
  <si>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</si>
  <si>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</si>
  <si>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</si>
  <si>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</si>
  <si>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</si>
  <si>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</si>
  <si>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</si>
  <si>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</si>
  <si>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</si>
  <si>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</si>
  <si>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</si>
  <si>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</si>
  <si>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</si>
  <si>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</si>
  <si>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</si>
  <si>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</si>
  <si>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</si>
  <si>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</si>
  <si>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</si>
  <si>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</si>
  <si>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</si>
  <si>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</si>
  <si>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</si>
  <si>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</si>
  <si>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</si>
  <si>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</si>
  <si>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</si>
  <si>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</si>
  <si>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</si>
  <si>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</si>
  <si>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</si>
  <si>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</si>
  <si>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</si>
  <si>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</si>
  <si>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</si>
  <si>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</si>
  <si>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</si>
  <si>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</si>
  <si>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</si>
  <si>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</si>
  <si>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</si>
  <si>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</si>
  <si>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</si>
  <si>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</si>
  <si>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</si>
  <si>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</si>
  <si>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</si>
  <si>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</si>
  <si>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</si>
  <si>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</si>
  <si>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</si>
  <si>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</si>
  <si>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</si>
  <si>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</si>
  <si>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</si>
  <si>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</si>
  <si>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</si>
  <si>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</si>
  <si>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</si>
  <si>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</si>
  <si>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</si>
  <si>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</si>
  <si>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</si>
  <si>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</si>
  <si>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</si>
  <si>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</si>
  <si>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</si>
  <si>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</si>
  <si>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</si>
  <si>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</si>
  <si>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</si>
  <si>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</si>
  <si>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</si>
  <si>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</si>
  <si>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</si>
  <si>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</si>
  <si>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</si>
  <si>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</si>
  <si>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</si>
  <si>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</si>
  <si>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</si>
  <si>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</si>
  <si>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</si>
  <si>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</si>
  <si>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</si>
  <si>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</si>
  <si>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</si>
  <si>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19262013442</t>
  </si>
  <si>
    <t>11/09/2013</t>
  </si>
  <si>
    <t>31/07/2014</t>
  </si>
  <si>
    <t>19262014216</t>
  </si>
  <si>
    <t>13/01/2014</t>
  </si>
  <si>
    <t>30/09/2014</t>
  </si>
  <si>
    <t>19262014382</t>
  </si>
  <si>
    <t>01/08/2014</t>
  </si>
  <si>
    <t>31/10/2014</t>
  </si>
  <si>
    <t>19262014440</t>
  </si>
  <si>
    <t>28/10/2014</t>
  </si>
  <si>
    <t>15/12/2014</t>
  </si>
  <si>
    <t>19262015031</t>
  </si>
  <si>
    <t>19/01/2015</t>
  </si>
  <si>
    <t>31/12/2015</t>
  </si>
  <si>
    <t>19262015119</t>
  </si>
  <si>
    <t>29/01/2015</t>
  </si>
  <si>
    <t>19262016168</t>
  </si>
  <si>
    <t>27/01/2016</t>
  </si>
  <si>
    <t>31/10/2016</t>
  </si>
  <si>
    <t>19262016296</t>
  </si>
  <si>
    <t>30/01/2016</t>
  </si>
  <si>
    <t>433</t>
  </si>
  <si>
    <t>01/02/2016</t>
  </si>
  <si>
    <t>31/07/2016</t>
  </si>
  <si>
    <t>5002016</t>
  </si>
  <si>
    <t>01/11/2016</t>
  </si>
  <si>
    <t>31/07/2018</t>
  </si>
  <si>
    <t>1039</t>
  </si>
  <si>
    <t>15/12/2016</t>
  </si>
  <si>
    <t>1018</t>
  </si>
  <si>
    <t>19262016736</t>
  </si>
  <si>
    <t>16/12/2016</t>
  </si>
  <si>
    <t>15/12/2017</t>
  </si>
  <si>
    <t>1248</t>
  </si>
  <si>
    <t>1230</t>
  </si>
  <si>
    <t>1114</t>
  </si>
  <si>
    <t>16/12/2017</t>
  </si>
  <si>
    <t>19262017595</t>
  </si>
  <si>
    <t>19262017549</t>
  </si>
  <si>
    <t>1122</t>
  </si>
  <si>
    <t>31/10/2018</t>
  </si>
  <si>
    <t>19262018195</t>
  </si>
  <si>
    <t>01/08/2018</t>
  </si>
  <si>
    <t>19262018196</t>
  </si>
  <si>
    <t>15/12/2018</t>
  </si>
  <si>
    <t>343</t>
  </si>
  <si>
    <t>491</t>
  </si>
  <si>
    <t>01/11/2018</t>
  </si>
  <si>
    <t>30/11/2018</t>
  </si>
  <si>
    <t>19262018355</t>
  </si>
  <si>
    <t>26/10/2018</t>
  </si>
  <si>
    <t>473</t>
  </si>
  <si>
    <t>19262018549</t>
  </si>
  <si>
    <t>16/12/2018</t>
  </si>
  <si>
    <t>30/11/2019</t>
  </si>
  <si>
    <t>841</t>
  </si>
  <si>
    <t>19001452019</t>
  </si>
  <si>
    <t>19/01/2019</t>
  </si>
  <si>
    <t>30/09/2019</t>
  </si>
  <si>
    <t>294</t>
  </si>
  <si>
    <t>18/01/2019</t>
  </si>
  <si>
    <t>285</t>
  </si>
  <si>
    <t>ATENDER INTEGRALMENTE A LA PRIMERA INFANCIA EN EL MARCO DE LA ESTRATEGIA DE CERO A SIEMPRE DE CONFORMIDAD CON LAS DIRECTRICES, LINEAMIENTOS Y ESTANDADES ESTABLECIDOS POR ICBF, ASI COMO REGULAR LAS RELACIONES ENTRE LAS PARTES DERIVADAS DE LA ENTREGA DE APORTES DEL ICBF A EL CONTRATISTA PARA QUE ESTE ASUMA BAJO SU EXCLUSIVA RESPONSABILIDAD DICHA ATENCION</t>
  </si>
  <si>
    <t>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</si>
  <si>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</si>
  <si>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ATENDER  INTEGRALMENTE A LA PRIMERA INFANCIA EN EL MARCO DE LA ESTRATEGIA DE CERO A SIEMPRE, CONFORMIDAD CON LAS DIRECTRICES, LINEAMIENTOS Y ESTANDARES ESTABLECIDOS POR EL ICBF, ASI COMO REGULAR LAS RELACIONES ENTRE LAS PARTES DERIVADAS DE LA ENTREGA DE APORTES DEL ICBF AL CONTRATISTA, PARA QUE ESTE ASUMA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</si>
  <si>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</si>
  <si>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ESTRAGIA DE CERO A SIEMPRE,ESPECIFICAMENTE A LOS NIÑAS Y NIÑOS MENORE DE (5)AÑOS DE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COMUNITARIOS DE BIENESTAR EN LAS SIGUIENTES FORMAS DE ASTENCION: FAMILIARES, MULTIPLES, GRUPALES, EMPRESARIALRES,; JARDINES SOCIALES Y EN LA MODALIDAD FAMI</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</si>
  <si>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</si>
  <si>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</si>
  <si>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</si>
  <si>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</si>
  <si>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</si>
  <si>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ESTRATEGIA DE CERO A SIEMPRE, ESPECIFICAMENTE A LOS NIÑOS Y NIÑAS MENORES DE CINCO (5)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</si>
  <si>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</si>
  <si>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</si>
  <si>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EDUCACIÓN INICIAL EN EL MARCO DE LA ATENCION INTEGRALA MUJERES GESTASNTES, NIÑOS Y NIÑAS MENORES DE 5 AÑOS, O HASTA SU INGRESO AL GRADO DE TRANSICIÓN, DE CONFORMIDAD CON LOS MANUALES OPERATIVOS DE LAS MODALIDADES Y LAS DIRECTICES ESTABLECIDAS POR EL ICBF, EN ARMONIA CON LA POLITICA DE ESTADO PARA EL DESARROLLO INTEGRAL DE LA PRIMERA INFANCIA DE CERO A SIEMPRE, EN EL SERVICIO DESARROLLO INFANTIL EN MEDIO FAMILIAR.</t>
  </si>
  <si>
    <t>PRESTAR EL SERVICIO DE EDUCACIÓN INICIAL EN EL MARCO DE LA ATENCION INTEGRAL A MUJERES GESTANTES, A NIÑOS Y NIÑAS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DESARROLLO INFANTIL EN MEDIO FAMILIAR.</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</si>
  <si>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</si>
  <si>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NIÑAS Y NIÑOS EN EL MARCO DE LA POLITICA DE ESTADO PARA EL DESARROLLO INTEGRAL A LA PRIMERA INFANCIA DE CERO A SIEMPRE, DE CONFORMIDAD CON LAS DIRECTRICES, LIEAMIENTOS Y PARAMETROS ESTABLECIDOS POR EL ICBF PARA LOS SERVICIOS: HOGARES COMUNITARIOS DE BIENESTAR FAMILIARES.</t>
  </si>
  <si>
    <t>PRESTAR EL SERVICIO DE EDUCACION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</si>
  <si>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LOS SERVICIOS: HOGARES COMUNITARIOS DE BIENESTAR FAMILIAR, AGRUPADOS. DE CONFORMIDAD CON LAS DIRECTRICES, LINEAMIENTOS Y PARÁMETROS ESTABLECIDOS POR EL ICBF, EN ARMONÍA CON LA POLÍTICA DE ESTADO PARA EL DESARROLLO INTEGRAL A LA PRIMERA INFANCIA DE CERO A SIEMPRE.</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</si>
  <si>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</si>
  <si>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</si>
  <si>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</si>
  <si>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229</t>
  </si>
  <si>
    <t>321</t>
  </si>
  <si>
    <t>PABLO ENRIQUE CHAVARRO MUÑOZ</t>
  </si>
  <si>
    <t>CALLE 5 #24A - 152 B/ MIRAFLORES</t>
  </si>
  <si>
    <t>6603752 - 3147351636</t>
  </si>
  <si>
    <t>cali-valle</t>
  </si>
  <si>
    <t>ciadeticbf@gmail.com</t>
  </si>
  <si>
    <t>2021-18-20000048.0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</si>
</sst>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4"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B1" zoomScale="55" zoomScaleNormal="55" zoomScaleSheetLayoutView="40" zoomScalePageLayoutView="40" workbookViewId="0">
      <selection activeCell="A114" sqref="A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75" t="str">
        <f>HYPERLINK("#MI_Oferente_Singular!A114","CAPACIDAD RESIDUAL")</f>
        <v>CAPACIDAD RESIDUAL</v>
      </c>
      <c r="F8" s="176"/>
      <c r="G8" s="177"/>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75" t="str">
        <f>HYPERLINK("#MI_Oferente_Singular!A162","TALENTO HUMANO")</f>
        <v>TALENTO HUMANO</v>
      </c>
      <c r="F9" s="176"/>
      <c r="G9" s="177"/>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75" t="str">
        <f>HYPERLINK("#MI_Oferente_Singular!F162","INFRAESTRUCTURA")</f>
        <v>INFRAESTRUCTURA</v>
      </c>
      <c r="F10" s="176"/>
      <c r="G10" s="177"/>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2770</v>
      </c>
      <c r="D15" s="35"/>
      <c r="E15" s="35"/>
      <c r="F15" s="5"/>
      <c r="G15" s="32" t="s">
        <v>1168</v>
      </c>
      <c r="H15" s="103" t="s">
        <v>404</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900259914</v>
      </c>
      <c r="C20" s="5"/>
      <c r="D20" s="73"/>
      <c r="E20" s="5"/>
      <c r="F20" s="5"/>
      <c r="G20" s="5"/>
      <c r="H20" s="178"/>
      <c r="I20" s="138" t="s">
        <v>404</v>
      </c>
      <c r="J20" s="139" t="s">
        <v>410</v>
      </c>
      <c r="K20" s="140">
        <v>5453049101</v>
      </c>
      <c r="L20" s="141"/>
      <c r="M20" s="141"/>
      <c r="N20" s="126">
        <f>+(M20-L20)/30</f>
        <v>0</v>
      </c>
      <c r="O20" s="129"/>
      <c r="U20" s="125"/>
      <c r="V20" s="105">
        <f ca="1">NOW()</f>
        <v>44194.817600462964</v>
      </c>
      <c r="W20" s="105">
        <f ca="1">NOW()</f>
        <v>44194.817600462964</v>
      </c>
    </row>
    <row r="21" spans="1:23" ht="30" customHeight="1" outlineLevel="1" x14ac:dyDescent="0.25">
      <c r="A21" s="9"/>
      <c r="B21" s="71"/>
      <c r="C21" s="5"/>
      <c r="D21" s="5"/>
      <c r="E21" s="5"/>
      <c r="F21" s="5"/>
      <c r="G21" s="5"/>
      <c r="H21" s="70"/>
      <c r="I21" s="138" t="s">
        <v>404</v>
      </c>
      <c r="J21" s="139" t="s">
        <v>407</v>
      </c>
      <c r="K21" s="140"/>
      <c r="L21" s="141"/>
      <c r="M21" s="141"/>
      <c r="N21" s="126">
        <f t="shared" ref="N21:N35" si="0">+(M21-L21)/30</f>
        <v>0</v>
      </c>
      <c r="O21" s="130"/>
    </row>
    <row r="22" spans="1:23" ht="30" customHeight="1" outlineLevel="1" x14ac:dyDescent="0.25">
      <c r="A22" s="9"/>
      <c r="B22" s="71"/>
      <c r="C22" s="5"/>
      <c r="D22" s="5"/>
      <c r="E22" s="5"/>
      <c r="F22" s="5"/>
      <c r="G22" s="5"/>
      <c r="H22" s="70"/>
      <c r="I22" s="138" t="s">
        <v>404</v>
      </c>
      <c r="J22" s="139" t="s">
        <v>408</v>
      </c>
      <c r="K22" s="140"/>
      <c r="L22" s="141"/>
      <c r="M22" s="141"/>
      <c r="N22" s="127">
        <f t="shared" ref="N22:N33" si="1">+(M22-L22)/30</f>
        <v>0</v>
      </c>
      <c r="O22" s="130"/>
    </row>
    <row r="23" spans="1:23" ht="30" customHeight="1" outlineLevel="1" x14ac:dyDescent="0.25">
      <c r="A23" s="9"/>
      <c r="B23" s="101"/>
      <c r="C23" s="21"/>
      <c r="D23" s="21"/>
      <c r="E23" s="21"/>
      <c r="F23" s="5"/>
      <c r="G23" s="5"/>
      <c r="H23" s="70"/>
      <c r="I23" s="138" t="s">
        <v>404</v>
      </c>
      <c r="J23" s="139" t="s">
        <v>417</v>
      </c>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t="s">
        <v>404</v>
      </c>
      <c r="J24" s="139" t="s">
        <v>420</v>
      </c>
      <c r="K24" s="140"/>
      <c r="L24" s="141"/>
      <c r="M24" s="141"/>
      <c r="N24" s="127">
        <f t="shared" si="1"/>
        <v>0</v>
      </c>
      <c r="O24" s="130"/>
    </row>
    <row r="25" spans="1:23" ht="30" customHeight="1" outlineLevel="1" x14ac:dyDescent="0.25">
      <c r="A25" s="9"/>
      <c r="B25" s="101"/>
      <c r="C25" s="21"/>
      <c r="D25" s="21"/>
      <c r="E25" s="21"/>
      <c r="F25" s="5"/>
      <c r="G25" s="5"/>
      <c r="H25" s="70"/>
      <c r="I25" s="138" t="s">
        <v>404</v>
      </c>
      <c r="J25" s="139" t="s">
        <v>154</v>
      </c>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CENTRO DE INVESTIGACION ACADEMICA Y DESARROLLO TECNOLOGICO DEL OCCIDENTE COLOMBIANO JORGE ELIECER GAITAN CIADET</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2676</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2665</v>
      </c>
      <c r="C48" s="115" t="s">
        <v>31</v>
      </c>
      <c r="D48" s="112" t="s">
        <v>2677</v>
      </c>
      <c r="E48" s="166" t="s">
        <v>2678</v>
      </c>
      <c r="F48" s="166" t="s">
        <v>2679</v>
      </c>
      <c r="G48" s="149">
        <f>IF(AND(E48&lt;&gt;"",F48&lt;&gt;""),((F48-E48)/30),"")</f>
        <v>10.766666666666667</v>
      </c>
      <c r="H48" s="113" t="s">
        <v>2740</v>
      </c>
      <c r="I48" s="112" t="s">
        <v>421</v>
      </c>
      <c r="J48" s="112" t="s">
        <v>449</v>
      </c>
      <c r="K48" s="114">
        <v>1318750089</v>
      </c>
      <c r="L48" s="115" t="s">
        <v>1148</v>
      </c>
      <c r="M48" s="110">
        <v>1</v>
      </c>
      <c r="N48" s="115" t="s">
        <v>2634</v>
      </c>
      <c r="O48" s="115" t="s">
        <v>26</v>
      </c>
      <c r="P48" s="78"/>
    </row>
    <row r="49" spans="1:16" s="6" customFormat="1" ht="24.75" customHeight="1" x14ac:dyDescent="0.25">
      <c r="A49" s="134">
        <v>2</v>
      </c>
      <c r="B49" s="113" t="s">
        <v>2665</v>
      </c>
      <c r="C49" s="115" t="s">
        <v>31</v>
      </c>
      <c r="D49" s="112" t="s">
        <v>2680</v>
      </c>
      <c r="E49" s="166" t="s">
        <v>2681</v>
      </c>
      <c r="F49" s="166" t="s">
        <v>2682</v>
      </c>
      <c r="G49" s="149">
        <f t="shared" ref="G49:G50" si="2">IF(AND(E49&lt;&gt;"",F49&lt;&gt;""),((F49-E49)/30),"")</f>
        <v>8.6666666666666661</v>
      </c>
      <c r="H49" s="167" t="s">
        <v>2741</v>
      </c>
      <c r="I49" s="112" t="s">
        <v>421</v>
      </c>
      <c r="J49" s="112" t="s">
        <v>449</v>
      </c>
      <c r="K49" s="114">
        <v>801893773</v>
      </c>
      <c r="L49" s="115" t="s">
        <v>1148</v>
      </c>
      <c r="M49" s="110">
        <v>1</v>
      </c>
      <c r="N49" s="115" t="s">
        <v>2634</v>
      </c>
      <c r="O49" s="115" t="s">
        <v>26</v>
      </c>
      <c r="P49" s="78"/>
    </row>
    <row r="50" spans="1:16" s="6" customFormat="1" ht="24.75" customHeight="1" x14ac:dyDescent="0.25">
      <c r="A50" s="134">
        <v>3</v>
      </c>
      <c r="B50" s="113" t="s">
        <v>2665</v>
      </c>
      <c r="C50" s="115" t="s">
        <v>31</v>
      </c>
      <c r="D50" s="112" t="s">
        <v>2683</v>
      </c>
      <c r="E50" s="166" t="s">
        <v>2684</v>
      </c>
      <c r="F50" s="166" t="s">
        <v>2685</v>
      </c>
      <c r="G50" s="149">
        <f t="shared" si="2"/>
        <v>3.0333333333333332</v>
      </c>
      <c r="H50" s="113" t="s">
        <v>2742</v>
      </c>
      <c r="I50" s="112" t="s">
        <v>421</v>
      </c>
      <c r="J50" s="112" t="s">
        <v>449</v>
      </c>
      <c r="K50" s="114">
        <v>486189505</v>
      </c>
      <c r="L50" s="115" t="s">
        <v>1148</v>
      </c>
      <c r="M50" s="110">
        <v>1</v>
      </c>
      <c r="N50" s="115" t="s">
        <v>2634</v>
      </c>
      <c r="O50" s="115" t="s">
        <v>26</v>
      </c>
      <c r="P50" s="78"/>
    </row>
    <row r="51" spans="1:16" s="6" customFormat="1" ht="24.75" customHeight="1" outlineLevel="1" x14ac:dyDescent="0.25">
      <c r="A51" s="134">
        <v>4</v>
      </c>
      <c r="B51" s="113" t="s">
        <v>2665</v>
      </c>
      <c r="C51" s="115" t="s">
        <v>31</v>
      </c>
      <c r="D51" s="112" t="s">
        <v>2686</v>
      </c>
      <c r="E51" s="166" t="s">
        <v>2687</v>
      </c>
      <c r="F51" s="166" t="s">
        <v>2688</v>
      </c>
      <c r="G51" s="149">
        <f t="shared" ref="G51:G107" si="3">IF(AND(E51&lt;&gt;"",F51&lt;&gt;""),((F51-E51)/30),"")</f>
        <v>1.6</v>
      </c>
      <c r="H51" s="113" t="s">
        <v>2743</v>
      </c>
      <c r="I51" s="112" t="s">
        <v>421</v>
      </c>
      <c r="J51" s="112" t="s">
        <v>449</v>
      </c>
      <c r="K51" s="111">
        <v>277567543</v>
      </c>
      <c r="L51" s="115" t="s">
        <v>1148</v>
      </c>
      <c r="M51" s="110">
        <v>1</v>
      </c>
      <c r="N51" s="115" t="s">
        <v>2634</v>
      </c>
      <c r="O51" s="115" t="s">
        <v>26</v>
      </c>
      <c r="P51" s="78"/>
    </row>
    <row r="52" spans="1:16" s="7" customFormat="1" ht="24.75" customHeight="1" outlineLevel="1" x14ac:dyDescent="0.25">
      <c r="A52" s="135">
        <v>5</v>
      </c>
      <c r="B52" s="113" t="s">
        <v>2665</v>
      </c>
      <c r="C52" s="115" t="s">
        <v>31</v>
      </c>
      <c r="D52" s="112" t="s">
        <v>2689</v>
      </c>
      <c r="E52" s="112" t="s">
        <v>2690</v>
      </c>
      <c r="F52" s="112" t="s">
        <v>2691</v>
      </c>
      <c r="G52" s="149">
        <f t="shared" si="3"/>
        <v>11.533333333333333</v>
      </c>
      <c r="H52" s="113" t="s">
        <v>2744</v>
      </c>
      <c r="I52" s="112" t="s">
        <v>421</v>
      </c>
      <c r="J52" s="112" t="s">
        <v>449</v>
      </c>
      <c r="K52" s="111">
        <v>2604086407</v>
      </c>
      <c r="L52" s="115" t="s">
        <v>1148</v>
      </c>
      <c r="M52" s="110">
        <v>1</v>
      </c>
      <c r="N52" s="115" t="s">
        <v>2634</v>
      </c>
      <c r="O52" s="115" t="s">
        <v>26</v>
      </c>
      <c r="P52" s="79"/>
    </row>
    <row r="53" spans="1:16" s="7" customFormat="1" ht="24.75" customHeight="1" outlineLevel="1" x14ac:dyDescent="0.25">
      <c r="A53" s="135">
        <v>6</v>
      </c>
      <c r="B53" s="113" t="s">
        <v>2665</v>
      </c>
      <c r="C53" s="115" t="s">
        <v>31</v>
      </c>
      <c r="D53" s="112" t="s">
        <v>2692</v>
      </c>
      <c r="E53" s="112" t="s">
        <v>2693</v>
      </c>
      <c r="F53" s="112" t="s">
        <v>2691</v>
      </c>
      <c r="G53" s="149">
        <f t="shared" si="3"/>
        <v>11.2</v>
      </c>
      <c r="H53" s="113" t="s">
        <v>2745</v>
      </c>
      <c r="I53" s="112" t="s">
        <v>421</v>
      </c>
      <c r="J53" s="112" t="s">
        <v>449</v>
      </c>
      <c r="K53" s="111">
        <v>1439856616</v>
      </c>
      <c r="L53" s="115" t="s">
        <v>1148</v>
      </c>
      <c r="M53" s="110">
        <v>1</v>
      </c>
      <c r="N53" s="115" t="s">
        <v>2634</v>
      </c>
      <c r="O53" s="115" t="s">
        <v>26</v>
      </c>
      <c r="P53" s="79"/>
    </row>
    <row r="54" spans="1:16" s="7" customFormat="1" ht="24.75" customHeight="1" outlineLevel="1" x14ac:dyDescent="0.25">
      <c r="A54" s="135">
        <v>7</v>
      </c>
      <c r="B54" s="113" t="s">
        <v>2665</v>
      </c>
      <c r="C54" s="115" t="s">
        <v>31</v>
      </c>
      <c r="D54" s="112" t="s">
        <v>2694</v>
      </c>
      <c r="E54" s="112" t="s">
        <v>2695</v>
      </c>
      <c r="F54" s="112" t="s">
        <v>2696</v>
      </c>
      <c r="G54" s="149">
        <f t="shared" si="3"/>
        <v>9.2666666666666675</v>
      </c>
      <c r="H54" s="113" t="s">
        <v>2746</v>
      </c>
      <c r="I54" s="112" t="s">
        <v>421</v>
      </c>
      <c r="J54" s="112" t="s">
        <v>449</v>
      </c>
      <c r="K54" s="111">
        <v>1721517040</v>
      </c>
      <c r="L54" s="115" t="s">
        <v>1148</v>
      </c>
      <c r="M54" s="110">
        <v>1</v>
      </c>
      <c r="N54" s="115" t="s">
        <v>2634</v>
      </c>
      <c r="O54" s="115" t="s">
        <v>26</v>
      </c>
      <c r="P54" s="79"/>
    </row>
    <row r="55" spans="1:16" s="7" customFormat="1" ht="24.75" customHeight="1" outlineLevel="1" x14ac:dyDescent="0.25">
      <c r="A55" s="135">
        <v>8</v>
      </c>
      <c r="B55" s="113" t="s">
        <v>2665</v>
      </c>
      <c r="C55" s="115" t="s">
        <v>31</v>
      </c>
      <c r="D55" s="112" t="s">
        <v>2697</v>
      </c>
      <c r="E55" s="112" t="s">
        <v>2698</v>
      </c>
      <c r="F55" s="112" t="s">
        <v>2696</v>
      </c>
      <c r="G55" s="149">
        <f t="shared" si="3"/>
        <v>9.1666666666666661</v>
      </c>
      <c r="H55" s="113" t="s">
        <v>2747</v>
      </c>
      <c r="I55" s="112" t="s">
        <v>421</v>
      </c>
      <c r="J55" s="112" t="s">
        <v>449</v>
      </c>
      <c r="K55" s="114">
        <v>2155496370</v>
      </c>
      <c r="L55" s="115" t="s">
        <v>1148</v>
      </c>
      <c r="M55" s="110">
        <v>1</v>
      </c>
      <c r="N55" s="115" t="s">
        <v>2634</v>
      </c>
      <c r="O55" s="115" t="s">
        <v>26</v>
      </c>
      <c r="P55" s="79"/>
    </row>
    <row r="56" spans="1:16" s="7" customFormat="1" ht="24.75" customHeight="1" outlineLevel="1" x14ac:dyDescent="0.25">
      <c r="A56" s="135">
        <v>9</v>
      </c>
      <c r="B56" s="113" t="s">
        <v>2665</v>
      </c>
      <c r="C56" s="115" t="s">
        <v>31</v>
      </c>
      <c r="D56" s="112" t="s">
        <v>2699</v>
      </c>
      <c r="E56" s="112" t="s">
        <v>2700</v>
      </c>
      <c r="F56" s="112" t="s">
        <v>2701</v>
      </c>
      <c r="G56" s="149">
        <f t="shared" si="3"/>
        <v>6.0333333333333332</v>
      </c>
      <c r="H56" s="113" t="s">
        <v>2748</v>
      </c>
      <c r="I56" s="112" t="s">
        <v>1155</v>
      </c>
      <c r="J56" s="112" t="s">
        <v>1059</v>
      </c>
      <c r="K56" s="114">
        <v>1165831117</v>
      </c>
      <c r="L56" s="115" t="s">
        <v>1148</v>
      </c>
      <c r="M56" s="110">
        <v>1</v>
      </c>
      <c r="N56" s="115" t="s">
        <v>2634</v>
      </c>
      <c r="O56" s="115" t="s">
        <v>26</v>
      </c>
      <c r="P56" s="79"/>
    </row>
    <row r="57" spans="1:16" s="7" customFormat="1" ht="24.75" customHeight="1" outlineLevel="1" x14ac:dyDescent="0.25">
      <c r="A57" s="135">
        <v>10</v>
      </c>
      <c r="B57" s="113" t="s">
        <v>2665</v>
      </c>
      <c r="C57" s="115" t="s">
        <v>31</v>
      </c>
      <c r="D57" s="112" t="s">
        <v>2702</v>
      </c>
      <c r="E57" s="112" t="s">
        <v>2703</v>
      </c>
      <c r="F57" s="112" t="s">
        <v>2704</v>
      </c>
      <c r="G57" s="149">
        <f t="shared" si="3"/>
        <v>21.233333333333334</v>
      </c>
      <c r="H57" s="113" t="s">
        <v>2749</v>
      </c>
      <c r="I57" s="112" t="s">
        <v>110</v>
      </c>
      <c r="J57" s="112" t="s">
        <v>792</v>
      </c>
      <c r="K57" s="114">
        <v>6773951637</v>
      </c>
      <c r="L57" s="115" t="s">
        <v>1148</v>
      </c>
      <c r="M57" s="110">
        <v>1</v>
      </c>
      <c r="N57" s="115" t="s">
        <v>2634</v>
      </c>
      <c r="O57" s="115" t="s">
        <v>26</v>
      </c>
      <c r="P57" s="79"/>
    </row>
    <row r="58" spans="1:16" s="7" customFormat="1" ht="24.75" customHeight="1" outlineLevel="1" x14ac:dyDescent="0.25">
      <c r="A58" s="135">
        <v>11</v>
      </c>
      <c r="B58" s="113" t="s">
        <v>2665</v>
      </c>
      <c r="C58" s="115" t="s">
        <v>31</v>
      </c>
      <c r="D58" s="112" t="s">
        <v>2705</v>
      </c>
      <c r="E58" s="112" t="s">
        <v>2703</v>
      </c>
      <c r="F58" s="112" t="s">
        <v>2706</v>
      </c>
      <c r="G58" s="149">
        <f t="shared" si="3"/>
        <v>1.4666666666666666</v>
      </c>
      <c r="H58" s="113" t="s">
        <v>2750</v>
      </c>
      <c r="I58" s="112" t="s">
        <v>1155</v>
      </c>
      <c r="J58" s="112" t="s">
        <v>1059</v>
      </c>
      <c r="K58" s="114">
        <v>332195868</v>
      </c>
      <c r="L58" s="115" t="s">
        <v>1148</v>
      </c>
      <c r="M58" s="110">
        <v>1</v>
      </c>
      <c r="N58" s="115" t="s">
        <v>2634</v>
      </c>
      <c r="O58" s="115" t="s">
        <v>26</v>
      </c>
      <c r="P58" s="79"/>
    </row>
    <row r="59" spans="1:16" s="7" customFormat="1" ht="24.75" customHeight="1" outlineLevel="1" x14ac:dyDescent="0.25">
      <c r="A59" s="135">
        <v>12</v>
      </c>
      <c r="B59" s="113" t="s">
        <v>2665</v>
      </c>
      <c r="C59" s="115" t="s">
        <v>31</v>
      </c>
      <c r="D59" s="112" t="s">
        <v>2707</v>
      </c>
      <c r="E59" s="112" t="s">
        <v>2703</v>
      </c>
      <c r="F59" s="112" t="s">
        <v>2704</v>
      </c>
      <c r="G59" s="149">
        <f t="shared" si="3"/>
        <v>21.233333333333334</v>
      </c>
      <c r="H59" s="113" t="s">
        <v>2751</v>
      </c>
      <c r="I59" s="112" t="s">
        <v>1155</v>
      </c>
      <c r="J59" s="112" t="s">
        <v>1059</v>
      </c>
      <c r="K59" s="114">
        <v>3153648445</v>
      </c>
      <c r="L59" s="115" t="s">
        <v>1148</v>
      </c>
      <c r="M59" s="110">
        <v>1</v>
      </c>
      <c r="N59" s="115" t="s">
        <v>2634</v>
      </c>
      <c r="O59" s="115" t="s">
        <v>26</v>
      </c>
      <c r="P59" s="79"/>
    </row>
    <row r="60" spans="1:16" s="7" customFormat="1" ht="24.75" customHeight="1" outlineLevel="1" x14ac:dyDescent="0.25">
      <c r="A60" s="135">
        <v>13</v>
      </c>
      <c r="B60" s="113" t="s">
        <v>2665</v>
      </c>
      <c r="C60" s="115" t="s">
        <v>31</v>
      </c>
      <c r="D60" s="112" t="s">
        <v>2708</v>
      </c>
      <c r="E60" s="112" t="s">
        <v>2709</v>
      </c>
      <c r="F60" s="112" t="s">
        <v>2710</v>
      </c>
      <c r="G60" s="149">
        <f t="shared" si="3"/>
        <v>12.133333333333333</v>
      </c>
      <c r="H60" s="113" t="s">
        <v>2747</v>
      </c>
      <c r="I60" s="112" t="s">
        <v>421</v>
      </c>
      <c r="J60" s="112" t="s">
        <v>449</v>
      </c>
      <c r="K60" s="114">
        <v>2827227580</v>
      </c>
      <c r="L60" s="115" t="s">
        <v>1148</v>
      </c>
      <c r="M60" s="110">
        <v>1</v>
      </c>
      <c r="N60" s="115" t="s">
        <v>2634</v>
      </c>
      <c r="O60" s="115" t="s">
        <v>26</v>
      </c>
      <c r="P60" s="79"/>
    </row>
    <row r="61" spans="1:16" s="7" customFormat="1" ht="24.75" customHeight="1" outlineLevel="1" x14ac:dyDescent="0.25">
      <c r="A61" s="135">
        <v>14</v>
      </c>
      <c r="B61" s="113" t="s">
        <v>2665</v>
      </c>
      <c r="C61" s="115" t="s">
        <v>31</v>
      </c>
      <c r="D61" s="112" t="s">
        <v>2711</v>
      </c>
      <c r="E61" s="112" t="s">
        <v>2709</v>
      </c>
      <c r="F61" s="112" t="s">
        <v>2710</v>
      </c>
      <c r="G61" s="149">
        <f t="shared" si="3"/>
        <v>12.133333333333333</v>
      </c>
      <c r="H61" s="113" t="s">
        <v>2752</v>
      </c>
      <c r="I61" s="112" t="s">
        <v>1155</v>
      </c>
      <c r="J61" s="112" t="s">
        <v>1040</v>
      </c>
      <c r="K61" s="114">
        <v>1227892145</v>
      </c>
      <c r="L61" s="115" t="s">
        <v>1148</v>
      </c>
      <c r="M61" s="110">
        <v>1</v>
      </c>
      <c r="N61" s="115" t="s">
        <v>2634</v>
      </c>
      <c r="O61" s="115" t="s">
        <v>26</v>
      </c>
      <c r="P61" s="79"/>
    </row>
    <row r="62" spans="1:16" s="7" customFormat="1" ht="24.75" customHeight="1" outlineLevel="1" x14ac:dyDescent="0.25">
      <c r="A62" s="135">
        <v>15</v>
      </c>
      <c r="B62" s="113" t="s">
        <v>2665</v>
      </c>
      <c r="C62" s="115" t="s">
        <v>31</v>
      </c>
      <c r="D62" s="112" t="s">
        <v>2712</v>
      </c>
      <c r="E62" s="112" t="s">
        <v>2709</v>
      </c>
      <c r="F62" s="112" t="s">
        <v>2710</v>
      </c>
      <c r="G62" s="149">
        <f t="shared" si="3"/>
        <v>12.133333333333333</v>
      </c>
      <c r="H62" s="113" t="s">
        <v>2748</v>
      </c>
      <c r="I62" s="112" t="s">
        <v>1155</v>
      </c>
      <c r="J62" s="112" t="s">
        <v>1059</v>
      </c>
      <c r="K62" s="114">
        <v>2160049189</v>
      </c>
      <c r="L62" s="115" t="s">
        <v>1148</v>
      </c>
      <c r="M62" s="110">
        <v>1</v>
      </c>
      <c r="N62" s="115" t="s">
        <v>2634</v>
      </c>
      <c r="O62" s="115" t="s">
        <v>26</v>
      </c>
      <c r="P62" s="79"/>
    </row>
    <row r="63" spans="1:16" s="7" customFormat="1" ht="24.75" customHeight="1" outlineLevel="1" x14ac:dyDescent="0.25">
      <c r="A63" s="135">
        <v>16</v>
      </c>
      <c r="B63" s="113" t="s">
        <v>2665</v>
      </c>
      <c r="C63" s="115" t="s">
        <v>31</v>
      </c>
      <c r="D63" s="112" t="s">
        <v>2713</v>
      </c>
      <c r="E63" s="112" t="s">
        <v>2714</v>
      </c>
      <c r="F63" s="112" t="s">
        <v>2704</v>
      </c>
      <c r="G63" s="149">
        <f t="shared" si="3"/>
        <v>7.5666666666666664</v>
      </c>
      <c r="H63" s="113" t="s">
        <v>2753</v>
      </c>
      <c r="I63" s="112" t="s">
        <v>1155</v>
      </c>
      <c r="J63" s="112" t="s">
        <v>1040</v>
      </c>
      <c r="K63" s="114">
        <v>974452051</v>
      </c>
      <c r="L63" s="115" t="s">
        <v>1148</v>
      </c>
      <c r="M63" s="110">
        <v>1</v>
      </c>
      <c r="N63" s="115" t="s">
        <v>2634</v>
      </c>
      <c r="O63" s="115" t="s">
        <v>26</v>
      </c>
      <c r="P63" s="79"/>
    </row>
    <row r="64" spans="1:16" s="7" customFormat="1" ht="24.75" customHeight="1" outlineLevel="1" x14ac:dyDescent="0.25">
      <c r="A64" s="135">
        <v>17</v>
      </c>
      <c r="B64" s="113" t="s">
        <v>2665</v>
      </c>
      <c r="C64" s="115" t="s">
        <v>31</v>
      </c>
      <c r="D64" s="112" t="s">
        <v>2715</v>
      </c>
      <c r="E64" s="112" t="s">
        <v>2714</v>
      </c>
      <c r="F64" s="112" t="s">
        <v>2704</v>
      </c>
      <c r="G64" s="149">
        <f t="shared" si="3"/>
        <v>7.5666666666666664</v>
      </c>
      <c r="H64" s="113" t="s">
        <v>2754</v>
      </c>
      <c r="I64" s="112" t="s">
        <v>421</v>
      </c>
      <c r="J64" s="112" t="s">
        <v>449</v>
      </c>
      <c r="K64" s="114">
        <v>992717921</v>
      </c>
      <c r="L64" s="115" t="s">
        <v>1148</v>
      </c>
      <c r="M64" s="110">
        <v>1</v>
      </c>
      <c r="N64" s="115" t="s">
        <v>2634</v>
      </c>
      <c r="O64" s="115" t="s">
        <v>26</v>
      </c>
      <c r="P64" s="79"/>
    </row>
    <row r="65" spans="1:16" s="7" customFormat="1" ht="24.75" customHeight="1" outlineLevel="1" x14ac:dyDescent="0.25">
      <c r="A65" s="135">
        <v>18</v>
      </c>
      <c r="B65" s="113" t="s">
        <v>2665</v>
      </c>
      <c r="C65" s="115" t="s">
        <v>31</v>
      </c>
      <c r="D65" s="112" t="s">
        <v>2716</v>
      </c>
      <c r="E65" s="112" t="s">
        <v>2714</v>
      </c>
      <c r="F65" s="112" t="s">
        <v>2704</v>
      </c>
      <c r="G65" s="149">
        <f t="shared" si="3"/>
        <v>7.5666666666666664</v>
      </c>
      <c r="H65" s="113" t="s">
        <v>2754</v>
      </c>
      <c r="I65" s="112" t="s">
        <v>421</v>
      </c>
      <c r="J65" s="112" t="s">
        <v>449</v>
      </c>
      <c r="K65" s="114">
        <v>1653112981</v>
      </c>
      <c r="L65" s="115" t="s">
        <v>1148</v>
      </c>
      <c r="M65" s="110">
        <v>1</v>
      </c>
      <c r="N65" s="115" t="s">
        <v>2634</v>
      </c>
      <c r="O65" s="115" t="s">
        <v>26</v>
      </c>
      <c r="P65" s="79"/>
    </row>
    <row r="66" spans="1:16" s="7" customFormat="1" ht="24.75" customHeight="1" outlineLevel="1" x14ac:dyDescent="0.25">
      <c r="A66" s="135">
        <v>19</v>
      </c>
      <c r="B66" s="113" t="s">
        <v>2665</v>
      </c>
      <c r="C66" s="115" t="s">
        <v>31</v>
      </c>
      <c r="D66" s="112" t="s">
        <v>2717</v>
      </c>
      <c r="E66" s="112" t="s">
        <v>2714</v>
      </c>
      <c r="F66" s="112" t="s">
        <v>2718</v>
      </c>
      <c r="G66" s="149">
        <f t="shared" si="3"/>
        <v>10.633333333333333</v>
      </c>
      <c r="H66" s="113" t="s">
        <v>2753</v>
      </c>
      <c r="I66" s="112" t="s">
        <v>1155</v>
      </c>
      <c r="J66" s="112" t="s">
        <v>1059</v>
      </c>
      <c r="K66" s="114">
        <v>1261949962</v>
      </c>
      <c r="L66" s="115" t="s">
        <v>1148</v>
      </c>
      <c r="M66" s="110">
        <v>1</v>
      </c>
      <c r="N66" s="115" t="s">
        <v>2634</v>
      </c>
      <c r="O66" s="115" t="s">
        <v>26</v>
      </c>
      <c r="P66" s="79"/>
    </row>
    <row r="67" spans="1:16" s="7" customFormat="1" ht="24.75" customHeight="1" outlineLevel="1" x14ac:dyDescent="0.25">
      <c r="A67" s="135">
        <v>20</v>
      </c>
      <c r="B67" s="113" t="s">
        <v>2665</v>
      </c>
      <c r="C67" s="115" t="s">
        <v>31</v>
      </c>
      <c r="D67" s="112" t="s">
        <v>2719</v>
      </c>
      <c r="E67" s="112" t="s">
        <v>2720</v>
      </c>
      <c r="F67" s="112" t="s">
        <v>2718</v>
      </c>
      <c r="G67" s="149">
        <f t="shared" si="3"/>
        <v>3.0333333333333332</v>
      </c>
      <c r="H67" s="113" t="s">
        <v>2755</v>
      </c>
      <c r="I67" s="112" t="s">
        <v>421</v>
      </c>
      <c r="J67" s="112" t="s">
        <v>449</v>
      </c>
      <c r="K67" s="114">
        <v>934096827</v>
      </c>
      <c r="L67" s="115" t="s">
        <v>1148</v>
      </c>
      <c r="M67" s="110">
        <v>1</v>
      </c>
      <c r="N67" s="115" t="s">
        <v>2634</v>
      </c>
      <c r="O67" s="115" t="s">
        <v>26</v>
      </c>
      <c r="P67" s="79"/>
    </row>
    <row r="68" spans="1:16" s="7" customFormat="1" ht="24.75" customHeight="1" outlineLevel="1" x14ac:dyDescent="0.25">
      <c r="A68" s="135">
        <v>21</v>
      </c>
      <c r="B68" s="113" t="s">
        <v>2665</v>
      </c>
      <c r="C68" s="115" t="s">
        <v>31</v>
      </c>
      <c r="D68" s="112" t="s">
        <v>2721</v>
      </c>
      <c r="E68" s="112" t="s">
        <v>2720</v>
      </c>
      <c r="F68" s="112" t="s">
        <v>2722</v>
      </c>
      <c r="G68" s="149">
        <f t="shared" si="3"/>
        <v>4.5333333333333332</v>
      </c>
      <c r="H68" s="113" t="s">
        <v>2756</v>
      </c>
      <c r="I68" s="112" t="s">
        <v>421</v>
      </c>
      <c r="J68" s="112" t="s">
        <v>449</v>
      </c>
      <c r="K68" s="114">
        <v>1304417127</v>
      </c>
      <c r="L68" s="115" t="s">
        <v>1148</v>
      </c>
      <c r="M68" s="110">
        <v>1</v>
      </c>
      <c r="N68" s="115" t="s">
        <v>2634</v>
      </c>
      <c r="O68" s="115" t="s">
        <v>26</v>
      </c>
      <c r="P68" s="79"/>
    </row>
    <row r="69" spans="1:16" s="7" customFormat="1" ht="24.75" customHeight="1" outlineLevel="1" x14ac:dyDescent="0.25">
      <c r="A69" s="135">
        <v>22</v>
      </c>
      <c r="B69" s="113" t="s">
        <v>2665</v>
      </c>
      <c r="C69" s="115" t="s">
        <v>31</v>
      </c>
      <c r="D69" s="112" t="s">
        <v>2723</v>
      </c>
      <c r="E69" s="112" t="s">
        <v>2720</v>
      </c>
      <c r="F69" s="112" t="s">
        <v>2722</v>
      </c>
      <c r="G69" s="149">
        <f t="shared" si="3"/>
        <v>4.5333333333333332</v>
      </c>
      <c r="H69" s="113" t="s">
        <v>2757</v>
      </c>
      <c r="I69" s="112" t="s">
        <v>1155</v>
      </c>
      <c r="J69" s="112" t="s">
        <v>1059</v>
      </c>
      <c r="K69" s="114">
        <v>723610440</v>
      </c>
      <c r="L69" s="115" t="s">
        <v>1148</v>
      </c>
      <c r="M69" s="110">
        <v>1</v>
      </c>
      <c r="N69" s="115" t="s">
        <v>2634</v>
      </c>
      <c r="O69" s="115" t="s">
        <v>26</v>
      </c>
      <c r="P69" s="79"/>
    </row>
    <row r="70" spans="1:16" s="7" customFormat="1" ht="24.75" customHeight="1" outlineLevel="1" x14ac:dyDescent="0.25">
      <c r="A70" s="135">
        <v>23</v>
      </c>
      <c r="B70" s="113" t="s">
        <v>2665</v>
      </c>
      <c r="C70" s="115" t="s">
        <v>31</v>
      </c>
      <c r="D70" s="112" t="s">
        <v>2724</v>
      </c>
      <c r="E70" s="112" t="s">
        <v>2725</v>
      </c>
      <c r="F70" s="112" t="s">
        <v>2726</v>
      </c>
      <c r="G70" s="149">
        <f t="shared" si="3"/>
        <v>0.96666666666666667</v>
      </c>
      <c r="H70" s="113" t="s">
        <v>2753</v>
      </c>
      <c r="I70" s="112" t="s">
        <v>1155</v>
      </c>
      <c r="J70" s="112" t="s">
        <v>1059</v>
      </c>
      <c r="K70" s="114">
        <v>156906901</v>
      </c>
      <c r="L70" s="115" t="s">
        <v>1148</v>
      </c>
      <c r="M70" s="110">
        <v>1</v>
      </c>
      <c r="N70" s="115" t="s">
        <v>2634</v>
      </c>
      <c r="O70" s="115" t="s">
        <v>26</v>
      </c>
      <c r="P70" s="79"/>
    </row>
    <row r="71" spans="1:16" s="7" customFormat="1" ht="24.75" customHeight="1" outlineLevel="1" x14ac:dyDescent="0.25">
      <c r="A71" s="135">
        <v>24</v>
      </c>
      <c r="B71" s="113" t="s">
        <v>2665</v>
      </c>
      <c r="C71" s="115" t="s">
        <v>31</v>
      </c>
      <c r="D71" s="112" t="s">
        <v>2727</v>
      </c>
      <c r="E71" s="112" t="s">
        <v>2728</v>
      </c>
      <c r="F71" s="112" t="s">
        <v>2726</v>
      </c>
      <c r="G71" s="149">
        <f t="shared" si="3"/>
        <v>1.1666666666666667</v>
      </c>
      <c r="H71" s="113" t="s">
        <v>2755</v>
      </c>
      <c r="I71" s="112" t="s">
        <v>421</v>
      </c>
      <c r="J71" s="112" t="s">
        <v>449</v>
      </c>
      <c r="K71" s="114">
        <v>355878205</v>
      </c>
      <c r="L71" s="115" t="s">
        <v>1148</v>
      </c>
      <c r="M71" s="110">
        <v>1</v>
      </c>
      <c r="N71" s="115" t="s">
        <v>2634</v>
      </c>
      <c r="O71" s="115" t="s">
        <v>26</v>
      </c>
      <c r="P71" s="79"/>
    </row>
    <row r="72" spans="1:16" s="7" customFormat="1" ht="24.75" customHeight="1" outlineLevel="1" x14ac:dyDescent="0.25">
      <c r="A72" s="135">
        <v>25</v>
      </c>
      <c r="B72" s="113" t="s">
        <v>2665</v>
      </c>
      <c r="C72" s="115" t="s">
        <v>31</v>
      </c>
      <c r="D72" s="112" t="s">
        <v>2729</v>
      </c>
      <c r="E72" s="112" t="s">
        <v>2725</v>
      </c>
      <c r="F72" s="112" t="s">
        <v>2726</v>
      </c>
      <c r="G72" s="149">
        <f t="shared" si="3"/>
        <v>0.96666666666666667</v>
      </c>
      <c r="H72" s="113" t="s">
        <v>2758</v>
      </c>
      <c r="I72" s="112" t="s">
        <v>1155</v>
      </c>
      <c r="J72" s="112" t="s">
        <v>1059</v>
      </c>
      <c r="K72" s="114">
        <v>209209201</v>
      </c>
      <c r="L72" s="115" t="s">
        <v>1148</v>
      </c>
      <c r="M72" s="110">
        <v>1</v>
      </c>
      <c r="N72" s="115" t="s">
        <v>2634</v>
      </c>
      <c r="O72" s="115" t="s">
        <v>26</v>
      </c>
      <c r="P72" s="79"/>
    </row>
    <row r="73" spans="1:16" s="7" customFormat="1" ht="24.75" customHeight="1" outlineLevel="1" x14ac:dyDescent="0.25">
      <c r="A73" s="135">
        <v>26</v>
      </c>
      <c r="B73" s="113" t="s">
        <v>2665</v>
      </c>
      <c r="C73" s="115" t="s">
        <v>31</v>
      </c>
      <c r="D73" s="112" t="s">
        <v>2730</v>
      </c>
      <c r="E73" s="112" t="s">
        <v>2731</v>
      </c>
      <c r="F73" s="112" t="s">
        <v>2732</v>
      </c>
      <c r="G73" s="149">
        <f t="shared" si="3"/>
        <v>11.633333333333333</v>
      </c>
      <c r="H73" s="113" t="s">
        <v>2759</v>
      </c>
      <c r="I73" s="112" t="s">
        <v>421</v>
      </c>
      <c r="J73" s="112" t="s">
        <v>449</v>
      </c>
      <c r="K73" s="114">
        <v>3074996139</v>
      </c>
      <c r="L73" s="115" t="s">
        <v>1148</v>
      </c>
      <c r="M73" s="110">
        <v>1</v>
      </c>
      <c r="N73" s="115" t="s">
        <v>2634</v>
      </c>
      <c r="O73" s="115" t="s">
        <v>26</v>
      </c>
      <c r="P73" s="79"/>
    </row>
    <row r="74" spans="1:16" s="7" customFormat="1" ht="24.75" customHeight="1" outlineLevel="1" x14ac:dyDescent="0.25">
      <c r="A74" s="135">
        <v>27</v>
      </c>
      <c r="B74" s="113" t="s">
        <v>2665</v>
      </c>
      <c r="C74" s="115" t="s">
        <v>31</v>
      </c>
      <c r="D74" s="112" t="s">
        <v>2733</v>
      </c>
      <c r="E74" s="112" t="s">
        <v>2731</v>
      </c>
      <c r="F74" s="112" t="s">
        <v>2732</v>
      </c>
      <c r="G74" s="149">
        <f t="shared" si="3"/>
        <v>11.633333333333333</v>
      </c>
      <c r="H74" s="113" t="s">
        <v>2760</v>
      </c>
      <c r="I74" s="112" t="s">
        <v>1155</v>
      </c>
      <c r="J74" s="112" t="s">
        <v>1059</v>
      </c>
      <c r="K74" s="114">
        <v>2441888960</v>
      </c>
      <c r="L74" s="115" t="s">
        <v>1148</v>
      </c>
      <c r="M74" s="110">
        <v>1</v>
      </c>
      <c r="N74" s="115" t="s">
        <v>2634</v>
      </c>
      <c r="O74" s="115" t="s">
        <v>26</v>
      </c>
      <c r="P74" s="79"/>
    </row>
    <row r="75" spans="1:16" s="7" customFormat="1" ht="24.75" customHeight="1" outlineLevel="1" x14ac:dyDescent="0.25">
      <c r="A75" s="135">
        <v>28</v>
      </c>
      <c r="B75" s="113" t="s">
        <v>2665</v>
      </c>
      <c r="C75" s="115" t="s">
        <v>31</v>
      </c>
      <c r="D75" s="112" t="s">
        <v>2734</v>
      </c>
      <c r="E75" s="112" t="s">
        <v>2735</v>
      </c>
      <c r="F75" s="112" t="s">
        <v>2736</v>
      </c>
      <c r="G75" s="149">
        <f t="shared" si="3"/>
        <v>8.4666666666666668</v>
      </c>
      <c r="H75" s="113" t="s">
        <v>2761</v>
      </c>
      <c r="I75" s="112" t="s">
        <v>421</v>
      </c>
      <c r="J75" s="112" t="s">
        <v>449</v>
      </c>
      <c r="K75" s="114">
        <v>2620417599</v>
      </c>
      <c r="L75" s="115" t="s">
        <v>1148</v>
      </c>
      <c r="M75" s="110">
        <v>1</v>
      </c>
      <c r="N75" s="115" t="s">
        <v>2634</v>
      </c>
      <c r="O75" s="115" t="s">
        <v>26</v>
      </c>
      <c r="P75" s="79"/>
    </row>
    <row r="76" spans="1:16" s="7" customFormat="1" ht="24.75" customHeight="1" outlineLevel="1" x14ac:dyDescent="0.25">
      <c r="A76" s="135">
        <v>29</v>
      </c>
      <c r="B76" s="113" t="s">
        <v>2665</v>
      </c>
      <c r="C76" s="115" t="s">
        <v>31</v>
      </c>
      <c r="D76" s="112" t="s">
        <v>2737</v>
      </c>
      <c r="E76" s="112" t="s">
        <v>2738</v>
      </c>
      <c r="F76" s="112" t="s">
        <v>2736</v>
      </c>
      <c r="G76" s="149">
        <f t="shared" si="3"/>
        <v>8.5</v>
      </c>
      <c r="H76" s="113" t="s">
        <v>2762</v>
      </c>
      <c r="I76" s="112" t="s">
        <v>1155</v>
      </c>
      <c r="J76" s="112" t="s">
        <v>1059</v>
      </c>
      <c r="K76" s="114">
        <v>1760680875</v>
      </c>
      <c r="L76" s="115" t="s">
        <v>1148</v>
      </c>
      <c r="M76" s="110">
        <v>1</v>
      </c>
      <c r="N76" s="115" t="s">
        <v>2634</v>
      </c>
      <c r="O76" s="115" t="s">
        <v>26</v>
      </c>
      <c r="P76" s="79"/>
    </row>
    <row r="77" spans="1:16" s="7" customFormat="1" ht="24.75" customHeight="1" outlineLevel="1" x14ac:dyDescent="0.25">
      <c r="A77" s="135">
        <v>30</v>
      </c>
      <c r="B77" s="113" t="s">
        <v>2665</v>
      </c>
      <c r="C77" s="115" t="s">
        <v>31</v>
      </c>
      <c r="D77" s="112" t="s">
        <v>2739</v>
      </c>
      <c r="E77" s="112" t="s">
        <v>2738</v>
      </c>
      <c r="F77" s="112" t="s">
        <v>2736</v>
      </c>
      <c r="G77" s="149">
        <f t="shared" si="3"/>
        <v>8.5</v>
      </c>
      <c r="H77" s="113" t="s">
        <v>2762</v>
      </c>
      <c r="I77" s="112" t="s">
        <v>1155</v>
      </c>
      <c r="J77" s="112" t="s">
        <v>1040</v>
      </c>
      <c r="K77" s="114">
        <v>1320510656</v>
      </c>
      <c r="L77" s="115" t="s">
        <v>1148</v>
      </c>
      <c r="M77" s="110">
        <v>1</v>
      </c>
      <c r="N77" s="115" t="s">
        <v>2634</v>
      </c>
      <c r="O77" s="115" t="s">
        <v>26</v>
      </c>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49"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49"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49"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49"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49"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49"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49"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49"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49"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49"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49"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49"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49"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49"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49"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t="s">
        <v>2763</v>
      </c>
      <c r="E114" s="166">
        <v>43884</v>
      </c>
      <c r="F114" s="166">
        <v>44196</v>
      </c>
      <c r="G114" s="149">
        <f>IF(AND(E114&lt;&gt;"",F114&lt;&gt;""),((F114-E114)/30),"")</f>
        <v>10.4</v>
      </c>
      <c r="H114" s="113" t="s">
        <v>2740</v>
      </c>
      <c r="I114" s="112" t="s">
        <v>421</v>
      </c>
      <c r="J114" s="112" t="s">
        <v>449</v>
      </c>
      <c r="K114" s="68">
        <v>4853770926</v>
      </c>
      <c r="L114" s="100">
        <f>+IF(AND(K114&gt;0,O114="Ejecución"),(K114/877802)*Tabla28[[#This Row],[% participación]],IF(AND(K114&gt;0,O114&lt;&gt;"Ejecución"),"-",""))</f>
        <v>5529.4598622468393</v>
      </c>
      <c r="M114" s="115" t="s">
        <v>1148</v>
      </c>
      <c r="N114" s="162">
        <v>1</v>
      </c>
      <c r="O114" s="151" t="s">
        <v>1150</v>
      </c>
      <c r="P114" s="78"/>
    </row>
    <row r="115" spans="1:16" s="6" customFormat="1" ht="24.75" customHeight="1" x14ac:dyDescent="0.25">
      <c r="A115" s="134">
        <v>2</v>
      </c>
      <c r="B115" s="150" t="s">
        <v>2665</v>
      </c>
      <c r="C115" s="152" t="s">
        <v>31</v>
      </c>
      <c r="D115" s="112" t="s">
        <v>2764</v>
      </c>
      <c r="E115" s="166">
        <v>43884</v>
      </c>
      <c r="F115" s="166">
        <v>44196</v>
      </c>
      <c r="G115" s="149">
        <f t="shared" ref="G115:G116" si="4">IF(AND(E115&lt;&gt;"",F115&lt;&gt;""),((F115-E115)/30),"")</f>
        <v>10.4</v>
      </c>
      <c r="H115" s="113" t="s">
        <v>2740</v>
      </c>
      <c r="I115" s="112" t="s">
        <v>1155</v>
      </c>
      <c r="J115" s="112" t="s">
        <v>1059</v>
      </c>
      <c r="K115" s="68">
        <v>2379797320</v>
      </c>
      <c r="L115" s="100">
        <f>+IF(AND(K115&gt;0,O115="Ejecución"),(K115/877802)*Tabla28[[#This Row],[% participación]],IF(AND(K115&gt;0,O115&lt;&gt;"Ejecución"),"-",""))</f>
        <v>2711.0866915318034</v>
      </c>
      <c r="M115" s="65" t="s">
        <v>1148</v>
      </c>
      <c r="N115" s="162">
        <v>1</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6"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3"/>
      <c r="Z178" s="154" t="str">
        <f>IF(Y178&gt;0,SUM(E180+Y178),"")</f>
        <v/>
      </c>
      <c r="AA178" s="19"/>
      <c r="AB178" s="19"/>
    </row>
    <row r="179" spans="1:28" ht="23.25" x14ac:dyDescent="0.25">
      <c r="A179" s="9"/>
      <c r="B179" s="213" t="s">
        <v>2669</v>
      </c>
      <c r="C179" s="213"/>
      <c r="D179" s="213"/>
      <c r="E179" s="160">
        <v>0.02</v>
      </c>
      <c r="F179" s="159">
        <v>0.01</v>
      </c>
      <c r="G179" s="154">
        <f>IF(F179&gt;0,SUM(E179+F179),"")</f>
        <v>0.03</v>
      </c>
      <c r="H179" s="5"/>
      <c r="I179" s="213" t="s">
        <v>2671</v>
      </c>
      <c r="J179" s="213"/>
      <c r="K179" s="213"/>
      <c r="L179" s="213"/>
      <c r="M179" s="161">
        <v>0.02</v>
      </c>
      <c r="O179" s="8"/>
      <c r="Q179" s="19"/>
      <c r="R179" s="148">
        <f>IF(M179&gt;0,SUM(L179+M179),"")</f>
        <v>0.02</v>
      </c>
      <c r="T179" s="19"/>
      <c r="U179" s="169" t="s">
        <v>1166</v>
      </c>
      <c r="V179" s="169"/>
      <c r="W179" s="169"/>
      <c r="X179" s="24">
        <v>0.02</v>
      </c>
      <c r="Y179" s="153"/>
      <c r="Z179" s="154" t="str">
        <f>IF(Y179&gt;0,SUM(E181+Y179),"")</f>
        <v/>
      </c>
      <c r="AA179" s="19"/>
      <c r="AB179" s="19"/>
    </row>
    <row r="180" spans="1:28" ht="23.25" hidden="1" x14ac:dyDescent="0.25">
      <c r="A180" s="9"/>
      <c r="B180" s="193"/>
      <c r="C180" s="193"/>
      <c r="D180" s="193"/>
      <c r="E180" s="158"/>
      <c r="H180" s="5"/>
      <c r="I180" s="193"/>
      <c r="J180" s="193"/>
      <c r="K180" s="193"/>
      <c r="L180" s="193"/>
      <c r="M180" s="5"/>
      <c r="O180" s="8"/>
      <c r="Q180" s="19"/>
      <c r="R180" s="148" t="str">
        <f>IF(S180&gt;0,SUM(L180+S180),"")</f>
        <v/>
      </c>
      <c r="S180" s="153"/>
      <c r="T180" s="19"/>
      <c r="U180" s="169" t="s">
        <v>1167</v>
      </c>
      <c r="V180" s="169"/>
      <c r="W180" s="169"/>
      <c r="X180" s="24">
        <v>0.03</v>
      </c>
      <c r="Y180" s="153"/>
      <c r="Z180" s="154" t="str">
        <f>IF(Y180&gt;0,SUM(E182+Y180),"")</f>
        <v/>
      </c>
      <c r="AA180" s="19"/>
      <c r="AB180" s="19"/>
    </row>
    <row r="181" spans="1:28" ht="23.25" hidden="1" x14ac:dyDescent="0.25">
      <c r="A181" s="9"/>
      <c r="B181" s="193"/>
      <c r="C181" s="193"/>
      <c r="D181" s="193"/>
      <c r="E181" s="158"/>
      <c r="H181" s="5"/>
      <c r="I181" s="193"/>
      <c r="J181" s="193"/>
      <c r="K181" s="193"/>
      <c r="L181" s="193"/>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3"/>
      <c r="C182" s="193"/>
      <c r="D182" s="193"/>
      <c r="E182" s="158"/>
      <c r="H182" s="5"/>
      <c r="I182" s="193"/>
      <c r="J182" s="193"/>
      <c r="K182" s="193"/>
      <c r="L182" s="193"/>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0.03</v>
      </c>
      <c r="D185" s="91" t="s">
        <v>2628</v>
      </c>
      <c r="E185" s="94">
        <f>+(C185*SUM(K20:K35))</f>
        <v>163591473.03</v>
      </c>
      <c r="F185" s="92"/>
      <c r="G185" s="93"/>
      <c r="H185" s="88"/>
      <c r="I185" s="90" t="s">
        <v>2627</v>
      </c>
      <c r="J185" s="155">
        <f>+SUM(M179:M183)</f>
        <v>0.02</v>
      </c>
      <c r="K185" s="194" t="s">
        <v>2628</v>
      </c>
      <c r="L185" s="194"/>
      <c r="M185" s="94">
        <f>+J185*(SUM(K20:K35))</f>
        <v>109060982.02</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28" t="s">
        <v>2636</v>
      </c>
      <c r="C192" s="228"/>
      <c r="E192" s="5" t="s">
        <v>20</v>
      </c>
      <c r="H192" s="26" t="s">
        <v>24</v>
      </c>
      <c r="J192" s="5" t="s">
        <v>2637</v>
      </c>
      <c r="K192" s="5"/>
      <c r="M192" s="5"/>
      <c r="N192" s="5"/>
      <c r="O192" s="8"/>
      <c r="Q192" s="143"/>
      <c r="R192" s="144"/>
      <c r="S192" s="144"/>
      <c r="T192" s="143"/>
    </row>
    <row r="193" spans="1:18" x14ac:dyDescent="0.25">
      <c r="A193" s="9"/>
      <c r="C193" s="116">
        <v>42339</v>
      </c>
      <c r="D193" s="5"/>
      <c r="E193" s="117">
        <v>7059</v>
      </c>
      <c r="F193" s="5"/>
      <c r="G193" s="5"/>
      <c r="H193" s="117" t="s">
        <v>2765</v>
      </c>
      <c r="J193" s="5"/>
      <c r="K193" s="118">
        <v>41528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2766</v>
      </c>
      <c r="J211" s="27" t="s">
        <v>2622</v>
      </c>
      <c r="K211" s="117" t="s">
        <v>2768</v>
      </c>
      <c r="L211" s="21"/>
      <c r="M211" s="21"/>
      <c r="N211" s="21"/>
      <c r="O211" s="8"/>
    </row>
    <row r="212" spans="1:15" x14ac:dyDescent="0.25">
      <c r="A212" s="9"/>
      <c r="B212" s="27" t="s">
        <v>2619</v>
      </c>
      <c r="C212" s="117" t="s">
        <v>2765</v>
      </c>
      <c r="D212" s="21"/>
      <c r="G212" s="27" t="s">
        <v>2621</v>
      </c>
      <c r="H212" s="168" t="s">
        <v>2767</v>
      </c>
      <c r="J212" s="27" t="s">
        <v>2623</v>
      </c>
      <c r="K212" s="117"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98425196850393704" right="1.3779527559055118" top="0.59055118110236227" bottom="0.59055118110236227" header="0.51181102362204722" footer="0.51181102362204722"/>
  <pageSetup scale="23"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http://purl.org/dc/elements/1.1/"/>
    <ds:schemaRef ds:uri="4fb10211-09fb-4e80-9f0b-184718d5d98c"/>
    <ds:schemaRef ds:uri="http://purl.org/dc/dcmitype/"/>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2020-12-30T00:37:42Z</cp:lastPrinted>
  <dcterms:created xsi:type="dcterms:W3CDTF">2020-10-14T21:57:42Z</dcterms:created>
  <dcterms:modified xsi:type="dcterms:W3CDTF">2020-12-30T00:38:59Z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