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8" i="12" l="1"/>
  <c r="N11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<sst xmlns="http://schemas.openxmlformats.org/spreadsheetml/2006/main" count="3399" uniqueCount="2719">
  <si>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</si>
  <si>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</si>
  <si>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</si>
  <si>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</si>
  <si>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</si>
  <si>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</si>
  <si>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</si>
  <si>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</si>
  <si>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</si>
  <si>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</si>
  <si>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</si>
  <si>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</si>
  <si>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</si>
  <si>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</si>
  <si>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</si>
  <si>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</si>
  <si>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</si>
  <si>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</si>
  <si>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</si>
  <si>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</si>
  <si>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</si>
  <si>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</si>
  <si>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</si>
  <si>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</si>
  <si>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</si>
  <si>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</si>
  <si>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</si>
  <si>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</si>
  <si>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</si>
  <si>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</si>
  <si>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</si>
  <si>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</si>
  <si>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</si>
  <si>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</si>
  <si>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</si>
  <si>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</si>
  <si>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</si>
  <si>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</si>
  <si>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</si>
  <si>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</si>
  <si>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</si>
  <si>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</si>
  <si>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</si>
  <si>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</si>
  <si>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</si>
  <si>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</si>
  <si>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</si>
  <si>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</si>
  <si>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</si>
  <si>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</si>
  <si>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</si>
  <si>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</si>
  <si>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</si>
  <si>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</si>
  <si>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</si>
  <si>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</si>
  <si>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</si>
  <si>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</si>
  <si>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</si>
  <si>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</si>
  <si>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</si>
  <si>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</si>
  <si>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</si>
  <si>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</si>
  <si>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</si>
  <si>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</si>
  <si>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</si>
  <si>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</si>
  <si>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</si>
  <si>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</si>
  <si>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</si>
  <si>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</si>
  <si>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</si>
  <si>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</si>
  <si>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</si>
  <si>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</si>
  <si>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</si>
  <si>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</si>
  <si>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</si>
  <si>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</si>
  <si>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</si>
  <si>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</si>
  <si>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</si>
  <si>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</si>
  <si>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</si>
  <si>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</si>
  <si>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</si>
  <si>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</si>
  <si>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</si>
  <si>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</si>
  <si>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</si>
  <si>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</si>
  <si>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</si>
  <si>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</si>
  <si>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</si>
  <si>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</si>
  <si>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</si>
  <si>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</si>
  <si>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</si>
  <si>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</si>
  <si>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</si>
  <si>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</si>
  <si>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</si>
  <si>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</si>
  <si>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</si>
  <si>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</si>
  <si>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</si>
  <si>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</si>
  <si>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</si>
  <si>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</si>
  <si>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</si>
  <si>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</si>
  <si>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</si>
  <si>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</si>
  <si>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</si>
  <si>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</si>
  <si>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</si>
  <si>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</si>
  <si>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</si>
  <si>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</si>
  <si>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</si>
  <si>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</si>
  <si>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</si>
  <si>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</si>
  <si>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</si>
  <si>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</si>
  <si>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</si>
  <si>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</si>
  <si>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</si>
  <si>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</si>
  <si>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</si>
  <si>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</si>
  <si>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</si>
  <si>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</si>
  <si>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</si>
  <si>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</si>
  <si>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</si>
  <si>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</si>
  <si>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</si>
  <si>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</si>
  <si>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</si>
  <si>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</si>
  <si>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</si>
  <si>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</si>
  <si>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</si>
  <si>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</si>
  <si>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</si>
  <si>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</si>
  <si>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</si>
  <si>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</si>
  <si>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</si>
  <si>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</si>
  <si>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</si>
  <si>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</si>
  <si>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</si>
  <si>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</si>
  <si>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</si>
  <si>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</si>
  <si>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</si>
  <si>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</si>
  <si>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</si>
  <si>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</si>
  <si>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</si>
  <si>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</si>
  <si>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</si>
  <si>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</si>
  <si>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</si>
  <si>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</si>
  <si>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</si>
  <si>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</si>
  <si>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</si>
  <si>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</si>
  <si>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</si>
  <si>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</si>
  <si>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</si>
  <si>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</si>
  <si>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</si>
  <si>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</si>
  <si>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</si>
  <si>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</si>
  <si>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</si>
  <si>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</si>
  <si>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</si>
  <si>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</si>
  <si>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</si>
  <si>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</si>
  <si>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</si>
  <si>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</si>
  <si>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</si>
  <si>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</si>
  <si>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</si>
  <si>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</si>
  <si>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</si>
  <si>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</si>
  <si>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</si>
  <si>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</si>
  <si>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</si>
  <si>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</si>
  <si>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</si>
  <si>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</si>
  <si>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</si>
  <si>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</si>
  <si>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</si>
  <si>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</si>
  <si>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</si>
  <si>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</si>
  <si>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</si>
  <si>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</si>
  <si>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</si>
  <si>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</si>
  <si>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</si>
  <si>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</si>
  <si>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</si>
  <si>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</si>
  <si>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</si>
  <si>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</si>
  <si>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</si>
  <si>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</si>
  <si>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</si>
  <si>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</si>
  <si>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</si>
  <si>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</si>
  <si>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</si>
  <si>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</si>
  <si>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</si>
  <si>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</si>
  <si>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</si>
  <si>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</si>
  <si>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</si>
  <si>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</si>
  <si>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</si>
  <si>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</si>
  <si>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</si>
  <si>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</si>
  <si>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</si>
  <si>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</si>
  <si>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</si>
  <si>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</si>
  <si>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</si>
  <si>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</si>
  <si>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</si>
  <si>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</si>
  <si>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</si>
  <si>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</si>
  <si>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</si>
  <si>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</si>
  <si>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</si>
  <si>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</si>
  <si>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</si>
  <si>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</si>
  <si>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</si>
  <si>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</si>
  <si>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</si>
  <si>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</si>
  <si>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</si>
  <si>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</si>
  <si>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</si>
  <si>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</si>
  <si>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</si>
  <si>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</si>
  <si>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</si>
  <si>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</si>
  <si>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</si>
  <si>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</si>
  <si>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</si>
  <si>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</si>
  <si>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</si>
  <si>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</si>
  <si>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</si>
  <si>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</si>
  <si>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</si>
  <si>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</si>
  <si>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</si>
  <si>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</si>
  <si>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</si>
  <si>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</si>
  <si>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</si>
  <si>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</si>
  <si>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</si>
  <si>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</si>
  <si>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</si>
  <si>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</si>
  <si>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</si>
  <si>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</si>
  <si>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</si>
  <si>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</si>
  <si>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</si>
  <si>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</si>
  <si>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</si>
  <si>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</si>
  <si>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</si>
  <si>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</si>
  <si>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</si>
  <si>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</si>
  <si>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</si>
  <si>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</si>
  <si>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</si>
  <si>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</si>
  <si>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</si>
  <si>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</si>
  <si>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</si>
  <si>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</si>
  <si>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</si>
  <si>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</si>
  <si>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</si>
  <si>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</si>
  <si>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</si>
  <si>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</si>
  <si>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</si>
  <si>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</si>
  <si>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</si>
  <si>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</si>
  <si>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</si>
  <si>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</si>
  <si>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</si>
  <si>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</si>
  <si>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</si>
  <si>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</si>
  <si>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</si>
  <si>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</si>
  <si>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</si>
  <si>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</si>
  <si>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</si>
  <si>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</si>
  <si>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</si>
  <si>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</si>
  <si>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</si>
  <si>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</si>
  <si>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</si>
  <si>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</si>
  <si>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</si>
  <si>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</si>
  <si>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</si>
  <si>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</si>
  <si>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</si>
  <si>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</si>
  <si>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</si>
  <si>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</si>
  <si>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</si>
  <si>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</si>
  <si>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</si>
  <si>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</si>
  <si>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</si>
  <si>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</si>
  <si>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</si>
  <si>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</si>
  <si>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</si>
  <si>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</si>
  <si>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</si>
  <si>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</si>
  <si>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</si>
  <si>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</si>
  <si>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</si>
  <si>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</si>
  <si>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</si>
  <si>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</si>
  <si>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</si>
  <si>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</si>
  <si>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</si>
  <si>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</si>
  <si>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</si>
  <si>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</si>
  <si>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</si>
  <si>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</si>
  <si>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</si>
  <si>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</si>
  <si>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</si>
  <si>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</si>
  <si>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</si>
  <si>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</si>
  <si>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</si>
  <si>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</si>
  <si>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</si>
  <si>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</si>
  <si>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</si>
  <si>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</si>
  <si>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</si>
  <si>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</si>
  <si>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</si>
  <si>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</si>
  <si>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</si>
  <si>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</si>
  <si>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</si>
  <si>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</si>
  <si>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</si>
  <si>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</si>
  <si>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</si>
  <si>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</si>
  <si>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</si>
  <si>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</si>
  <si>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</si>
  <si>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</si>
  <si>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</si>
  <si>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</si>
  <si>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</si>
  <si>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</si>
  <si>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</si>
  <si>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</si>
  <si>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</si>
  <si>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</si>
  <si>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</si>
  <si>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</si>
  <si>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</si>
  <si>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</si>
  <si>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</si>
  <si>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</si>
  <si>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</si>
  <si>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</si>
  <si>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</si>
  <si>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</si>
  <si>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</si>
  <si>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</si>
  <si>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</si>
  <si>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</si>
  <si>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</si>
  <si>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</si>
  <si>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</si>
  <si>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</si>
  <si>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</si>
  <si>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</si>
  <si>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</si>
  <si>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</si>
  <si>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</si>
  <si>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</si>
  <si>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</si>
  <si>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</si>
  <si>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</si>
  <si>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</si>
  <si>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</si>
  <si>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</si>
  <si>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</si>
  <si>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</si>
  <si>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</si>
  <si>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</si>
  <si>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</si>
  <si>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</si>
  <si>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</si>
  <si>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</si>
  <si>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</si>
  <si>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</si>
  <si>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</si>
  <si>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</si>
  <si>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</si>
  <si>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</si>
  <si>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</si>
  <si>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</si>
  <si>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</si>
  <si>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</si>
  <si>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</si>
  <si>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</si>
  <si>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</si>
  <si>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</si>
  <si>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</si>
  <si>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</si>
  <si>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</si>
  <si>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</si>
  <si>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</si>
  <si>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</si>
  <si>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</si>
  <si>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</si>
  <si>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</si>
  <si>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</si>
  <si>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</si>
  <si>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</si>
  <si>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</si>
  <si>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</si>
  <si>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</si>
  <si>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</si>
  <si>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</si>
  <si>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</si>
  <si>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</si>
  <si>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</si>
  <si>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</si>
  <si>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</si>
  <si>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</si>
  <si>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</si>
  <si>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</si>
  <si>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</si>
  <si>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</si>
  <si>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</si>
  <si>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</si>
  <si>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</si>
  <si>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</si>
  <si>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</si>
  <si>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</si>
  <si>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</si>
  <si>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</si>
  <si>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</si>
  <si>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</si>
  <si>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</si>
  <si>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</si>
  <si>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</si>
  <si>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</si>
  <si>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</si>
  <si>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</si>
  <si>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</si>
  <si>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</si>
  <si>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</si>
  <si>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</si>
  <si>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</si>
  <si>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</si>
  <si>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</si>
  <si>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</si>
  <si>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</si>
  <si>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</si>
  <si>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</si>
  <si>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</si>
  <si>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</si>
  <si>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</si>
  <si>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</si>
  <si>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</si>
  <si>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</si>
  <si>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</si>
  <si>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</si>
  <si>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</si>
  <si>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</si>
  <si>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</si>
  <si>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</si>
  <si>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</si>
  <si>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</si>
  <si>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</si>
  <si>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</si>
  <si>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</si>
  <si>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</si>
  <si>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</si>
  <si>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</si>
  <si>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</si>
  <si>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</si>
  <si>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</si>
  <si>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</si>
  <si>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</si>
  <si>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</si>
  <si>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</si>
  <si>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</si>
  <si>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</si>
  <si>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</si>
  <si>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</si>
  <si>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</si>
  <si>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</si>
  <si>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</si>
  <si>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</si>
  <si>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</si>
  <si>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</si>
  <si>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</si>
  <si>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</si>
  <si>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</si>
  <si>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</si>
  <si>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</si>
  <si>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</si>
  <si>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</si>
  <si>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</si>
  <si>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</si>
  <si>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</si>
  <si>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</si>
  <si>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</si>
  <si>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</si>
  <si>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</si>
  <si>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</si>
  <si>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</si>
  <si>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</si>
  <si>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</si>
  <si>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</si>
  <si>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</si>
  <si>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</si>
  <si>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</si>
  <si>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</si>
  <si>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</si>
  <si>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</si>
  <si>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</si>
  <si>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</si>
  <si>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</si>
  <si>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</si>
  <si>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</si>
  <si>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</si>
  <si>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</si>
  <si>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</si>
  <si>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</si>
  <si>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</si>
  <si>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</si>
  <si>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</si>
  <si>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</si>
  <si>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</si>
  <si>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</si>
  <si>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</si>
  <si>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</si>
  <si>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</si>
  <si>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</si>
  <si>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</si>
  <si>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</si>
  <si>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</si>
  <si>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</si>
  <si>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</si>
  <si>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</si>
  <si>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</si>
  <si>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</si>
  <si>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</si>
  <si>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</si>
  <si>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</si>
  <si>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</si>
  <si>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</si>
  <si>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</si>
  <si>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</si>
  <si>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</si>
  <si>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</si>
  <si>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</si>
  <si>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</si>
  <si>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</si>
  <si>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</si>
  <si>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</si>
  <si>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</si>
  <si>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</si>
  <si>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</si>
  <si>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</si>
  <si>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</si>
  <si>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</si>
  <si>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</si>
  <si>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</si>
  <si>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</si>
  <si>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</si>
  <si>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</si>
  <si>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</si>
  <si>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</si>
  <si>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</si>
  <si>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</si>
  <si>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</si>
  <si>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</si>
  <si>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</si>
  <si>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</si>
  <si>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</si>
  <si>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</si>
  <si>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</si>
  <si>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</si>
  <si>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</si>
  <si>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</si>
  <si>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</si>
  <si>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</si>
  <si>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</si>
  <si>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</si>
  <si>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</si>
  <si>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</si>
  <si>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</si>
  <si>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</si>
  <si>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</si>
  <si>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</si>
  <si>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</si>
  <si>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</si>
  <si>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</si>
  <si>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</si>
  <si>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</si>
  <si>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</si>
  <si>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</si>
  <si>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</si>
  <si>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</si>
  <si>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</si>
  <si>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</si>
  <si>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</si>
  <si>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</si>
  <si>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</si>
  <si>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</si>
  <si>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</si>
  <si>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</si>
  <si>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</si>
  <si>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</si>
  <si>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</si>
  <si>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</si>
  <si>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</si>
  <si>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</si>
  <si>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</si>
  <si>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</si>
  <si>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</si>
  <si>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</si>
  <si>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</si>
  <si>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</si>
  <si>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</si>
  <si>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</si>
  <si>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</si>
  <si>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</si>
  <si>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</si>
  <si>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</si>
  <si>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</si>
  <si>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</si>
  <si>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</si>
  <si>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</si>
  <si>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</si>
  <si>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</si>
  <si>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</si>
  <si>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</si>
  <si>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</si>
  <si>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</si>
  <si>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</si>
  <si>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</si>
  <si>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</si>
  <si>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</si>
  <si>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</si>
  <si>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</si>
  <si>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</si>
  <si>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</si>
  <si>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</si>
  <si>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</si>
  <si>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</si>
  <si>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</si>
  <si>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</si>
  <si>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</si>
  <si>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</si>
  <si>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</si>
  <si>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</si>
  <si>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</si>
  <si>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</si>
  <si>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</si>
  <si>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</si>
  <si>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</si>
  <si>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</si>
  <si>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</si>
  <si>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</si>
  <si>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</si>
  <si>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</si>
  <si>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</si>
  <si>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</si>
  <si>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</si>
  <si>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</si>
  <si>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</si>
  <si>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</si>
  <si>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</si>
  <si>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</si>
  <si>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</si>
  <si>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</si>
  <si>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</si>
  <si>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</si>
  <si>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</si>
  <si>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</si>
  <si>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</si>
  <si>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</si>
  <si>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</si>
  <si>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</si>
  <si>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</si>
  <si>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</si>
  <si>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</si>
  <si>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</si>
  <si>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</si>
  <si>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</si>
  <si>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</si>
  <si>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</si>
  <si>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</si>
  <si>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</si>
  <si>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</si>
  <si>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</si>
  <si>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</si>
  <si>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</si>
  <si>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</si>
  <si>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</si>
  <si>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</si>
  <si>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</si>
  <si>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</si>
  <si>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</si>
  <si>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</si>
  <si>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</si>
  <si>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</si>
  <si>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</si>
  <si>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</si>
  <si>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</si>
  <si>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</si>
  <si>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</si>
  <si>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</si>
  <si>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</si>
  <si>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</si>
  <si>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</si>
  <si>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</si>
  <si>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</si>
  <si>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</si>
  <si>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</si>
  <si>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</si>
  <si>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</si>
  <si>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</si>
  <si>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</si>
  <si>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</si>
  <si>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</si>
  <si>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</si>
  <si>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</si>
  <si>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</si>
  <si>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</si>
  <si>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</si>
  <si>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</si>
  <si>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</si>
  <si>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</si>
  <si>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</si>
  <si>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</si>
  <si>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</si>
  <si>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</si>
  <si>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</si>
  <si>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</si>
  <si>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</si>
  <si>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</si>
  <si>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</si>
  <si>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</si>
  <si>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</si>
  <si>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</si>
  <si>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</si>
  <si>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</si>
  <si>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</si>
  <si>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</si>
  <si>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</si>
  <si>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</si>
  <si>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</si>
  <si>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</si>
  <si>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</si>
  <si>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</si>
  <si>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</si>
  <si>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</si>
  <si>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</si>
  <si>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</si>
  <si>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</si>
  <si>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</si>
  <si>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</si>
  <si>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</si>
  <si>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</si>
  <si>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</si>
  <si>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</si>
  <si>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</si>
  <si>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</si>
  <si>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</si>
  <si>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</si>
  <si>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</si>
  <si>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</si>
  <si>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</si>
  <si>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</si>
  <si>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</si>
  <si>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</si>
  <si>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</si>
  <si>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</si>
  <si>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</si>
  <si>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</si>
  <si>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</si>
  <si>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</si>
  <si>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</si>
  <si>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</si>
  <si>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</si>
  <si>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</si>
  <si>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</si>
  <si>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</si>
  <si>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</si>
  <si>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</si>
  <si>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</si>
  <si>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</si>
  <si>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</si>
  <si>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</si>
  <si>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</si>
  <si>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</si>
  <si>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</si>
  <si>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</si>
  <si>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</si>
  <si>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</si>
  <si>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</si>
  <si>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</si>
  <si>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</si>
  <si>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</si>
  <si>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</si>
  <si>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</si>
  <si>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</si>
  <si>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</si>
  <si>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</si>
  <si>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</si>
  <si>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</si>
  <si>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</si>
  <si>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</si>
  <si>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</si>
  <si>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</si>
  <si>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</si>
  <si>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</si>
  <si>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</si>
  <si>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</si>
  <si>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</si>
  <si>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</si>
  <si>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</si>
  <si>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</si>
  <si>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</si>
  <si>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</si>
  <si>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</si>
  <si>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</si>
  <si>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</si>
  <si>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</si>
  <si>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</si>
  <si>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</si>
  <si>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</si>
  <si>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</si>
  <si>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</si>
  <si>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</si>
  <si>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</si>
  <si>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</si>
  <si>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</si>
  <si>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</si>
  <si>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</si>
  <si>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</si>
  <si>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</si>
  <si>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</si>
  <si>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</si>
  <si>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</si>
  <si>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</si>
  <si>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</si>
  <si>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</si>
  <si>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</si>
  <si>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</si>
  <si>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</si>
  <si>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</si>
  <si>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</si>
  <si>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</si>
  <si>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</si>
  <si>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</si>
  <si>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</si>
  <si>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</si>
  <si>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</si>
  <si>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</si>
  <si>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</si>
  <si>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</si>
  <si>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</si>
  <si>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</si>
  <si>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</si>
  <si>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</si>
  <si>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</si>
  <si>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</si>
  <si>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</si>
  <si>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</si>
  <si>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</si>
  <si>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</si>
  <si>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</si>
  <si>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</si>
  <si>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</si>
  <si>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</si>
  <si>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</si>
  <si>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</si>
  <si>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</si>
  <si>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</si>
  <si>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</si>
  <si>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</si>
  <si>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</si>
  <si>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</si>
  <si>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</si>
  <si>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</si>
  <si>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</si>
  <si>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</si>
  <si>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</si>
  <si>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</si>
  <si>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</si>
  <si>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</si>
  <si>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</si>
  <si>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</si>
  <si>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</si>
  <si>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</si>
  <si>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</si>
  <si>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</si>
  <si>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</si>
  <si>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</si>
  <si>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</si>
  <si>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</si>
  <si>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</si>
  <si>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</si>
  <si>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</si>
  <si>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</si>
  <si>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</si>
  <si>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</si>
  <si>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</si>
  <si>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</si>
  <si>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</si>
  <si>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</si>
  <si>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</si>
  <si>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</si>
  <si>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</si>
  <si>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</si>
  <si>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</si>
  <si>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</si>
  <si>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</si>
  <si>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</si>
  <si>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</si>
  <si>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</si>
  <si>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</si>
  <si>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</si>
  <si>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</si>
  <si>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</si>
  <si>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</si>
  <si>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</si>
  <si>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</si>
  <si>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</si>
  <si>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</si>
  <si>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</si>
  <si>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</si>
  <si>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</si>
  <si>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</si>
  <si>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</si>
  <si>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</si>
  <si>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</si>
  <si>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</si>
  <si>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</si>
  <si>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</si>
  <si>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</si>
  <si>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</si>
  <si>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</si>
  <si>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</si>
  <si>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</si>
  <si>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</si>
  <si>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</si>
  <si>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</si>
  <si>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</si>
  <si>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</si>
  <si>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</si>
  <si>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</si>
  <si>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</si>
  <si>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</si>
  <si>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</si>
  <si>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</si>
  <si>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</si>
  <si>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</si>
  <si>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</si>
  <si>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</si>
  <si>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</si>
  <si>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</si>
  <si>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</si>
  <si>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</si>
  <si>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</si>
  <si>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</si>
  <si>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</si>
  <si>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</si>
  <si>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</si>
  <si>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</si>
  <si>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</si>
  <si>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</si>
  <si>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</si>
  <si>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</si>
  <si>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</si>
  <si>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</si>
  <si>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</si>
  <si>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</si>
  <si>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</si>
  <si>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</si>
  <si>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</si>
  <si>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</si>
  <si>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</si>
  <si>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</si>
  <si>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</si>
  <si>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</si>
  <si>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</si>
  <si>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</si>
  <si>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</si>
  <si>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</si>
  <si>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</si>
  <si>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</si>
  <si>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</si>
  <si>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</si>
  <si>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</si>
  <si>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</si>
  <si>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</si>
  <si>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</si>
  <si>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</si>
  <si>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</si>
  <si>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</si>
  <si>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</si>
  <si>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</si>
  <si>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</si>
  <si>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</si>
  <si>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</si>
  <si>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</si>
  <si>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</si>
  <si>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</si>
  <si>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</si>
  <si>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</si>
  <si>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</si>
  <si>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</si>
  <si>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</si>
  <si>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</si>
  <si>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</si>
  <si>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</si>
  <si>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</si>
  <si>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</si>
  <si>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</si>
  <si>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</si>
  <si>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</si>
  <si>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</si>
  <si>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</si>
  <si>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</si>
  <si>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</si>
  <si>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</si>
  <si>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</si>
  <si>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</si>
  <si>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</si>
  <si>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</si>
  <si>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</si>
  <si>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</si>
  <si>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</si>
  <si>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</si>
  <si>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</si>
  <si>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</si>
  <si>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</si>
  <si>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</si>
  <si>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</si>
  <si>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</si>
  <si>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</si>
  <si>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</si>
  <si>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</si>
  <si>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</si>
  <si>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</si>
  <si>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</si>
  <si>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</si>
  <si>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</si>
  <si>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</si>
  <si>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</si>
  <si>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</si>
  <si>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</si>
  <si>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</si>
  <si>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</si>
  <si>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</si>
  <si>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</si>
  <si>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</si>
  <si>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</si>
  <si>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</si>
  <si>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</si>
  <si>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</si>
  <si>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</si>
  <si>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</si>
  <si>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</si>
  <si>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</si>
  <si>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</si>
  <si>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</si>
  <si>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</si>
  <si>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</si>
  <si>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</si>
  <si>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</si>
  <si>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</si>
  <si>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</si>
  <si>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</si>
  <si>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</si>
  <si>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</si>
  <si>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</si>
  <si>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</si>
  <si>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</si>
  <si>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</si>
  <si>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</si>
  <si>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</si>
  <si>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</si>
  <si>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</si>
  <si>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</si>
  <si>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</si>
  <si>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</si>
  <si>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</si>
  <si>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</si>
  <si>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</si>
  <si>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</si>
  <si>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</si>
  <si>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</si>
  <si>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</si>
  <si>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</si>
  <si>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</si>
  <si>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</si>
  <si>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</si>
  <si>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</si>
  <si>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</si>
  <si>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</si>
  <si>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</si>
  <si>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</si>
  <si>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</si>
  <si>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</si>
  <si>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</si>
  <si>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</si>
  <si>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</si>
  <si>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</si>
  <si>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</si>
  <si>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</si>
  <si>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</si>
  <si>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</si>
  <si>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</si>
  <si>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</si>
  <si>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</si>
  <si>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</si>
  <si>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</si>
  <si>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</si>
  <si>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</si>
  <si>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</si>
  <si>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</si>
  <si>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</si>
  <si>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</si>
  <si>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</si>
  <si>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</si>
  <si>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</si>
  <si>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</si>
  <si>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</si>
  <si>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</si>
  <si>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</si>
  <si>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</si>
  <si>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</si>
  <si>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</si>
  <si>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</si>
  <si>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</si>
  <si>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</si>
  <si>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</si>
  <si>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</si>
  <si>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</si>
  <si>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</si>
  <si>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</si>
  <si>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</si>
  <si>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</si>
  <si>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</si>
  <si>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</si>
  <si>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</si>
  <si>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</si>
  <si>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</si>
  <si>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</si>
  <si>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</si>
  <si>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</si>
  <si>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</si>
  <si>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</si>
  <si>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</si>
  <si>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</si>
  <si>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</si>
  <si>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</si>
  <si>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</si>
  <si>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</si>
  <si>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</si>
  <si>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</si>
  <si>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</si>
  <si>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</si>
  <si>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</si>
  <si>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</si>
  <si>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</si>
  <si>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</si>
  <si>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</si>
  <si>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</si>
  <si>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</si>
  <si>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</si>
  <si>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</si>
  <si>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</si>
  <si>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</si>
  <si>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</si>
  <si>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</si>
  <si>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</si>
  <si>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</si>
  <si>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</si>
  <si>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</si>
  <si>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</si>
  <si>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</si>
  <si>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</si>
  <si>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</si>
  <si>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</si>
  <si>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</si>
  <si>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</si>
  <si>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</si>
  <si>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</si>
  <si>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</si>
  <si>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</si>
  <si>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</si>
  <si>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</si>
  <si>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</si>
  <si>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</si>
  <si>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</si>
  <si>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</si>
  <si>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</si>
  <si>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</si>
  <si>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</si>
  <si>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</si>
  <si>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</si>
  <si>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</si>
  <si>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</si>
  <si>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</si>
  <si>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</si>
  <si>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</si>
  <si>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</si>
  <si>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</si>
  <si>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</si>
  <si>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</si>
  <si>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</si>
  <si>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</si>
  <si>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</si>
  <si>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</si>
  <si>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</si>
  <si>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</si>
  <si>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</si>
  <si>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</si>
  <si>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</si>
  <si>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</si>
  <si>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</si>
  <si>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</si>
  <si>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</si>
  <si>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</si>
  <si>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</si>
  <si>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</si>
  <si>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</si>
  <si>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</si>
  <si>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</si>
  <si>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</si>
  <si>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</si>
  <si>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</si>
  <si>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</si>
  <si>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</si>
  <si>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</si>
  <si>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</si>
  <si>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</si>
  <si>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</si>
  <si>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</si>
  <si>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</si>
  <si>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</si>
  <si>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</si>
  <si>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</si>
  <si>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</si>
  <si>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</si>
  <si>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</si>
  <si>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</si>
  <si>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</si>
  <si>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</si>
  <si>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</si>
  <si>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</si>
  <si>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</si>
  <si>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</si>
  <si>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</si>
  <si>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</si>
  <si>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</si>
  <si>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</si>
  <si>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</si>
  <si>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</si>
  <si>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</si>
  <si>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</si>
  <si>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</si>
  <si>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</si>
  <si>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</si>
  <si>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</si>
  <si>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</si>
  <si>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</si>
  <si>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</si>
  <si>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</si>
  <si>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</si>
  <si>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</si>
  <si>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</si>
  <si>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</si>
  <si>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</si>
  <si>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</si>
  <si>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</si>
  <si>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</si>
  <si>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</si>
  <si>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</si>
  <si>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</si>
  <si>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</si>
  <si>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</si>
  <si>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</si>
  <si>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</si>
  <si>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</si>
  <si>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</si>
  <si>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</si>
  <si>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</si>
  <si>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</si>
  <si>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</si>
  <si>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</si>
  <si>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</si>
  <si>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</si>
  <si>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</si>
  <si>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</si>
  <si>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</si>
  <si>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</si>
  <si>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</si>
  <si>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</si>
  <si>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</si>
  <si>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</si>
  <si>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</si>
  <si>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</si>
  <si>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</si>
  <si>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</si>
  <si>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</si>
  <si>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</si>
  <si>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</si>
  <si>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</si>
  <si>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</si>
  <si>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</si>
  <si>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</si>
  <si>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</si>
  <si>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</si>
  <si>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</si>
  <si>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</si>
  <si>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</si>
  <si>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</si>
  <si>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</si>
  <si>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</si>
  <si>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</si>
  <si>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</si>
  <si>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</si>
  <si>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</si>
  <si>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</si>
  <si>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</si>
  <si>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</si>
  <si>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</si>
  <si>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</si>
  <si>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</si>
  <si>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</si>
  <si>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</si>
  <si>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</si>
  <si>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</si>
  <si>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</si>
  <si>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</si>
  <si>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</si>
  <si>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</si>
  <si>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</si>
  <si>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</si>
  <si>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</si>
  <si>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</si>
  <si>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</si>
  <si>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</si>
  <si>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</si>
  <si>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</si>
  <si>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</si>
  <si>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</si>
  <si>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</si>
  <si>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</si>
  <si>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</si>
  <si>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</si>
  <si>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</si>
  <si>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</si>
  <si>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</si>
  <si>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</si>
  <si>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</si>
  <si>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</si>
  <si>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</si>
  <si>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</si>
  <si>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</si>
  <si>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</si>
  <si>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</si>
  <si>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</si>
  <si>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</si>
  <si>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</si>
  <si>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</si>
  <si>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</si>
  <si>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</si>
  <si>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</si>
  <si>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</si>
  <si>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</si>
  <si>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</si>
  <si>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</si>
  <si>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</si>
  <si>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</si>
  <si>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</si>
  <si>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</si>
  <si>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</si>
  <si>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</si>
  <si>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</si>
  <si>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</si>
  <si>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</si>
  <si>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</si>
  <si>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</si>
  <si>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</si>
  <si>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</si>
  <si>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</si>
  <si>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</si>
  <si>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</si>
  <si>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</si>
  <si>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</si>
  <si>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</si>
  <si>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</si>
  <si>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</si>
  <si>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</si>
  <si>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</si>
  <si>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</si>
  <si>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</si>
  <si>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</si>
  <si>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</si>
  <si>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</si>
  <si>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</si>
  <si>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</si>
  <si>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</si>
  <si>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</si>
  <si>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</si>
  <si>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</si>
  <si>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</si>
  <si>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</si>
  <si>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</si>
  <si>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</si>
  <si>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</si>
  <si>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</si>
  <si>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</si>
  <si>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</si>
  <si>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</si>
  <si>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</si>
  <si>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</si>
  <si>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</si>
  <si>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</si>
  <si>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</si>
  <si>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</si>
  <si>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</si>
  <si>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</si>
  <si>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</si>
  <si>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</si>
  <si>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</si>
  <si>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</si>
  <si>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</si>
  <si>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</si>
  <si>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</si>
  <si>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</si>
  <si>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</si>
  <si>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</si>
  <si>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</si>
  <si>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</si>
  <si>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</si>
  <si>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</si>
  <si>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</si>
  <si>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</si>
  <si>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</si>
  <si>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</si>
  <si>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</si>
  <si>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</si>
  <si>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</si>
  <si>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</si>
  <si>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</si>
  <si>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</si>
  <si>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</si>
  <si>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</si>
  <si>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</si>
  <si>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</si>
  <si>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</si>
  <si>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</si>
  <si>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</si>
  <si>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</si>
  <si>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</si>
  <si>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</si>
  <si>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</si>
  <si>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</si>
  <si>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</si>
  <si>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</si>
  <si>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</si>
  <si>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</si>
  <si>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</si>
  <si>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</si>
  <si>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</si>
  <si>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</si>
  <si>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</si>
  <si>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</si>
  <si>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</si>
  <si>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</si>
  <si>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</si>
  <si>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</si>
  <si>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</si>
  <si>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</si>
  <si>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</si>
  <si>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</si>
  <si>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</si>
  <si>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</si>
  <si>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</si>
  <si>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</si>
  <si>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</si>
  <si>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</si>
  <si>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</si>
  <si>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</si>
  <si>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</si>
  <si>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</si>
  <si>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</si>
  <si>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</si>
  <si>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</si>
  <si>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</si>
  <si>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</si>
  <si>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</si>
  <si>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</si>
  <si>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</si>
  <si>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</si>
  <si>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</si>
  <si>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</si>
  <si>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</si>
  <si>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</si>
  <si>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</si>
  <si>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</si>
  <si>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</si>
  <si>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</si>
  <si>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</si>
  <si>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</si>
  <si>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</si>
  <si>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</si>
  <si>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</si>
  <si>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</si>
  <si>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</si>
  <si>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</si>
  <si>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</si>
  <si>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</si>
  <si>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</si>
  <si>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</si>
  <si>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</si>
  <si>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</si>
  <si>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</si>
  <si>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</si>
  <si>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</si>
  <si>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</si>
  <si>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</si>
  <si>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</si>
  <si>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</si>
  <si>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</si>
  <si>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</si>
  <si>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</si>
  <si>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</si>
  <si>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</si>
  <si>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</si>
  <si>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</si>
  <si>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</si>
  <si>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</si>
  <si>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</si>
  <si>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</si>
  <si>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</si>
  <si>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</si>
  <si>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</si>
  <si>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</si>
  <si>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</si>
  <si>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</si>
  <si>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</si>
  <si>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</si>
  <si>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</si>
  <si>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</si>
  <si>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</si>
  <si>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</si>
  <si>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</si>
  <si>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</si>
  <si>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</si>
  <si>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</si>
  <si>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</si>
  <si>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</si>
  <si>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</si>
  <si>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</si>
  <si>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</si>
  <si>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</si>
  <si>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</si>
  <si>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</si>
  <si>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</si>
  <si>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</si>
  <si>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</si>
  <si>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</si>
  <si>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</si>
  <si>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</si>
  <si>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</si>
  <si>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</si>
  <si>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</si>
  <si>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</si>
  <si>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</si>
  <si>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</si>
  <si>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</si>
  <si>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</si>
  <si>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</si>
  <si>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</si>
  <si>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</si>
  <si>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</si>
  <si>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</si>
  <si>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</si>
  <si>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</si>
  <si>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</si>
  <si>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</si>
  <si>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</si>
  <si>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</si>
  <si>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</si>
  <si>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</si>
  <si>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</si>
  <si>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</si>
  <si>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</si>
  <si>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</si>
  <si>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</si>
  <si>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</si>
  <si>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</si>
  <si>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</si>
  <si>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</si>
  <si>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</si>
  <si>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</si>
  <si>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</si>
  <si>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</si>
  <si>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</si>
  <si>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</si>
  <si>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</si>
  <si>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</si>
  <si>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</si>
  <si>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</si>
  <si>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</si>
  <si>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</si>
  <si>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</si>
  <si>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</si>
  <si>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</si>
  <si>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</si>
  <si>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</si>
  <si>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</si>
  <si>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</si>
  <si>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</si>
  <si>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</si>
  <si>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</si>
  <si>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</si>
  <si>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</si>
  <si>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</si>
  <si>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</si>
  <si>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</si>
  <si>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</si>
  <si>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</si>
  <si>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</si>
  <si>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</si>
  <si>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</si>
  <si>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</si>
  <si>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</si>
  <si>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</si>
  <si>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</si>
  <si>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</si>
  <si>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</si>
  <si>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</si>
  <si>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</si>
  <si>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</si>
  <si>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</si>
  <si>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</si>
  <si>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</si>
  <si>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</si>
  <si>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</si>
  <si>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</si>
  <si>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</si>
  <si>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</si>
  <si>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</si>
  <si>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</si>
  <si>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</si>
  <si>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</si>
  <si>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</si>
  <si>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</si>
  <si>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</si>
  <si>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</si>
  <si>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</si>
  <si>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</si>
  <si>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</si>
  <si>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</si>
  <si>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</si>
  <si>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</si>
  <si>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</si>
  <si>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</si>
  <si>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</si>
  <si>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</si>
  <si>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</si>
  <si>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</si>
  <si>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</si>
  <si>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</si>
  <si>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</si>
  <si>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</si>
  <si>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</si>
  <si>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</si>
  <si>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</si>
  <si>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</si>
  <si>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</si>
  <si>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</si>
  <si>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</si>
  <si>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</si>
  <si>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</si>
  <si>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</si>
  <si>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</si>
  <si>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</si>
  <si>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</si>
  <si>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</si>
  <si>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</si>
  <si>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</si>
  <si>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</si>
  <si>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</si>
  <si>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</si>
  <si>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</si>
  <si>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</si>
  <si>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</si>
  <si>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</si>
  <si>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</si>
  <si>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</si>
  <si>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</si>
  <si>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</si>
  <si>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</si>
  <si>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</si>
  <si>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</si>
  <si>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</si>
  <si>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</si>
  <si>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</si>
  <si>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</si>
  <si>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</si>
  <si>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</si>
  <si>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</si>
  <si>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</si>
  <si>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</si>
  <si>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</si>
  <si>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</si>
  <si>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</si>
  <si>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</si>
  <si>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</si>
  <si>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</si>
  <si>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</si>
  <si>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</si>
  <si>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</si>
  <si>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</si>
  <si>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</si>
  <si>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</si>
  <si>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</si>
  <si>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</si>
  <si>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</si>
  <si>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</si>
  <si>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</si>
  <si>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</si>
  <si>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</si>
  <si>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</si>
  <si>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</si>
  <si>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</si>
  <si>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</si>
  <si>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</si>
  <si>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</si>
  <si>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</si>
  <si>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</si>
  <si>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</si>
  <si>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</si>
  <si>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</si>
  <si>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</si>
  <si>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</si>
  <si>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</si>
  <si>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</si>
  <si>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</si>
  <si>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</si>
  <si>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</si>
  <si>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</si>
  <si>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</si>
  <si>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</si>
  <si>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</si>
  <si>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</si>
  <si>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</si>
  <si>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</si>
  <si>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</si>
  <si>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</si>
  <si>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</si>
  <si>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</si>
  <si>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</si>
  <si>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</si>
  <si>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</si>
  <si>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</si>
  <si>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</si>
  <si>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</si>
  <si>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</si>
  <si>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</si>
  <si>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</si>
  <si>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</si>
  <si>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</si>
  <si>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</si>
  <si>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</si>
  <si>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</si>
  <si>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</si>
  <si>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</si>
  <si>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</si>
  <si>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</si>
  <si>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</si>
  <si>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</si>
  <si>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</si>
  <si>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</si>
  <si>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</si>
  <si>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</si>
  <si>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</si>
  <si>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</si>
  <si>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</si>
  <si>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</si>
  <si>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</si>
  <si>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</si>
  <si>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</si>
  <si>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</si>
  <si>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</si>
  <si>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</si>
  <si>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</si>
  <si>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</si>
  <si>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</si>
  <si>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</si>
  <si>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</si>
  <si>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</si>
  <si>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</si>
  <si>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</si>
  <si>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</si>
  <si>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</si>
  <si>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</si>
  <si>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</si>
  <si>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</si>
  <si>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</si>
  <si>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</si>
  <si>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</si>
  <si>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</si>
  <si>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</si>
  <si>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</si>
  <si>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</si>
  <si>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</si>
  <si>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</si>
  <si>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</si>
  <si>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</si>
  <si>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</si>
  <si>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</si>
  <si>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</si>
  <si>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</si>
  <si>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</si>
  <si>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</si>
  <si>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</si>
  <si>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</si>
  <si>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</si>
  <si>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</si>
  <si>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</si>
  <si>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</si>
  <si>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</si>
  <si>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</si>
  <si>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</si>
  <si>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</si>
  <si>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</si>
  <si>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</si>
  <si>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</si>
  <si>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</si>
  <si>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</si>
  <si>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</si>
  <si>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</si>
  <si>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</si>
  <si>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</si>
  <si>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</si>
  <si>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</si>
  <si>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</si>
  <si>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</si>
  <si>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</si>
  <si>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</si>
  <si>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</si>
  <si>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</si>
  <si>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</si>
  <si>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</si>
  <si>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</si>
  <si>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</si>
  <si>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</si>
  <si>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</si>
  <si>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</si>
  <si>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</si>
  <si>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</si>
  <si>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</si>
  <si>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</si>
  <si>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</si>
  <si>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</si>
  <si>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</si>
  <si>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</si>
  <si>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</si>
  <si>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</si>
  <si>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</si>
  <si>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</si>
  <si>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</si>
  <si>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</si>
  <si>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</si>
  <si>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</si>
  <si>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</si>
  <si>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</si>
  <si>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</si>
  <si>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</si>
  <si>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</si>
  <si>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</si>
  <si>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</si>
  <si>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</si>
  <si>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</si>
  <si>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</si>
  <si>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</si>
  <si>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</si>
  <si>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</si>
  <si>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</si>
  <si>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</si>
  <si>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</si>
  <si>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</si>
  <si>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</si>
  <si>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</si>
  <si>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</si>
  <si>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</si>
  <si>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</si>
  <si>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</si>
  <si>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</si>
  <si>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</si>
  <si>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</si>
  <si>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</si>
  <si>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</si>
  <si>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</si>
  <si>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</si>
  <si>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</si>
  <si>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</si>
  <si>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</si>
  <si>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</si>
  <si>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</si>
  <si>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</si>
  <si>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</si>
  <si>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</si>
  <si>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</si>
  <si>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</si>
  <si>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</si>
  <si>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</si>
  <si>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</si>
  <si>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</si>
  <si>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</si>
  <si>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</si>
  <si>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</si>
  <si>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</si>
  <si>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</si>
  <si>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</si>
  <si>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</si>
  <si>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</si>
  <si>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</si>
  <si>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</si>
  <si>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</si>
  <si>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</si>
  <si>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</si>
  <si>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</si>
  <si>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</si>
  <si>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</si>
  <si>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</si>
  <si>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</si>
  <si>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</si>
  <si>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</si>
  <si>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</si>
  <si>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</si>
  <si>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</si>
  <si>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</si>
  <si>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</si>
  <si>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</si>
  <si>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</si>
  <si>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</si>
  <si>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</si>
  <si>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</si>
  <si>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</si>
  <si>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</si>
  <si>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</si>
  <si>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</si>
  <si>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</si>
  <si>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</si>
  <si>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</si>
  <si>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</si>
  <si>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</si>
  <si>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</si>
  <si>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</si>
  <si>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</si>
  <si>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</si>
  <si>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</si>
  <si>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</si>
  <si>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</si>
  <si>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</si>
  <si>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</si>
  <si>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</si>
  <si>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</si>
  <si>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</si>
  <si>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</si>
  <si>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</si>
  <si>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</si>
  <si>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</si>
  <si>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</si>
  <si>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</si>
  <si>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</si>
  <si>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</si>
  <si>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</si>
  <si>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</si>
  <si>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</si>
  <si>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</si>
  <si>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</si>
  <si>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</si>
  <si>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</si>
  <si>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</si>
  <si>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</si>
  <si>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</si>
  <si>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</si>
  <si>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</si>
  <si>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</si>
  <si>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</si>
  <si>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</si>
  <si>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</si>
  <si>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</si>
  <si>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</si>
  <si>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</si>
  <si>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</si>
  <si>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</si>
  <si>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</si>
  <si>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</si>
  <si>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</si>
  <si>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</si>
  <si>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</si>
  <si>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</si>
  <si>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</si>
  <si>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</si>
  <si>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</si>
  <si>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</si>
  <si>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</si>
  <si>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</si>
  <si>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</si>
  <si>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</si>
  <si>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</si>
  <si>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</si>
  <si>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</si>
  <si>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</si>
  <si>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</si>
  <si>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</si>
  <si>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</si>
  <si>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</si>
  <si>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</si>
  <si>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</si>
  <si>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</si>
  <si>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</si>
  <si>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</si>
  <si>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</si>
  <si>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</si>
  <si>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</si>
  <si>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</si>
  <si>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</si>
  <si>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</si>
  <si>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</si>
  <si>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</si>
  <si>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</si>
  <si>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</si>
  <si>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</si>
  <si>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</si>
  <si>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</si>
  <si>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</si>
  <si>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</si>
  <si>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</si>
  <si>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</si>
  <si>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</si>
  <si>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</si>
  <si>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</si>
  <si>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</si>
  <si>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</si>
  <si>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</si>
  <si>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</si>
  <si>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</si>
  <si>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</si>
  <si>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</si>
  <si>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</si>
  <si>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</si>
  <si>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</si>
  <si>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</si>
  <si>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</si>
  <si>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</si>
  <si>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</si>
  <si>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</si>
  <si>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</si>
  <si>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</si>
  <si>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</si>
  <si>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</si>
  <si>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</si>
  <si>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</si>
  <si>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</si>
  <si>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</si>
  <si>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</si>
  <si>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</si>
  <si>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</si>
  <si>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</si>
  <si>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</si>
  <si>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</si>
  <si>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</si>
  <si>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</si>
  <si>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</si>
  <si>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</si>
  <si>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</si>
  <si>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</si>
  <si>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</si>
  <si>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</si>
  <si>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</si>
  <si>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</si>
  <si>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</si>
  <si>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</si>
  <si>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</si>
  <si>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</si>
  <si>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</si>
  <si>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</si>
  <si>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</si>
  <si>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</si>
  <si>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</si>
  <si>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</si>
  <si>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</si>
  <si>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</si>
  <si>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</si>
  <si>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</si>
  <si>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</si>
  <si>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</si>
  <si>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</si>
  <si>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</si>
  <si>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</si>
  <si>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</si>
  <si>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</si>
  <si>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</si>
  <si>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</si>
  <si>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</si>
  <si>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</si>
  <si>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</si>
  <si>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</si>
  <si>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</si>
  <si>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</si>
  <si>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</si>
  <si>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</si>
  <si>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</si>
  <si>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</si>
  <si>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</si>
  <si>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</si>
  <si>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</si>
  <si>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</si>
  <si>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</si>
  <si>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</si>
  <si>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</si>
  <si>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</si>
  <si>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</si>
  <si>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</si>
  <si>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</si>
  <si>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</si>
  <si>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</si>
  <si>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</si>
  <si>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</si>
  <si>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</si>
  <si>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</si>
  <si>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</si>
  <si>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</si>
  <si>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</si>
  <si>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</si>
  <si>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</si>
  <si>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</si>
  <si>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</si>
  <si>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</si>
  <si>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</si>
  <si>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</si>
  <si>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</si>
  <si>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</si>
  <si>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</si>
  <si>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</si>
  <si>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</si>
  <si>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</si>
  <si>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</si>
  <si>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</si>
  <si>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</si>
  <si>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</si>
  <si>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</si>
  <si>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</si>
  <si>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</si>
  <si>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</si>
  <si>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</si>
  <si>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</si>
  <si>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</si>
  <si>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</si>
  <si>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</si>
  <si>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</si>
  <si>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</si>
  <si>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</si>
  <si>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</si>
  <si>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</si>
  <si>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</si>
  <si>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</si>
  <si>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</si>
  <si>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</si>
  <si>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</si>
  <si>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</si>
  <si>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</si>
  <si>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</si>
  <si>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</si>
  <si>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</si>
  <si>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</si>
  <si>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</si>
  <si>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</si>
  <si>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</si>
  <si>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</si>
  <si>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</si>
  <si>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</si>
  <si>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</si>
  <si>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</si>
  <si>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</si>
  <si>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</si>
  <si>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</si>
  <si>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</si>
  <si>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</si>
  <si>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</si>
  <si>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</si>
  <si>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</si>
  <si>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</si>
  <si>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</si>
  <si>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</si>
  <si>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</si>
  <si>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</si>
  <si>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</si>
  <si>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</si>
  <si>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</si>
  <si>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</si>
  <si>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</si>
  <si>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</si>
  <si>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</si>
  <si>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</si>
  <si>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</si>
  <si>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</si>
  <si>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</si>
  <si>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</si>
  <si>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</si>
  <si>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</si>
  <si>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</si>
  <si>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</si>
  <si>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</si>
  <si>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</si>
  <si>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</si>
  <si>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</si>
  <si>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</si>
  <si>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</si>
  <si>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</si>
  <si>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</si>
  <si>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</si>
  <si>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</si>
  <si>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</si>
  <si>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</si>
  <si>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</si>
  <si>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</si>
  <si>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</si>
  <si>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</si>
  <si>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</si>
  <si>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</si>
  <si>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</si>
  <si>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</si>
  <si>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</si>
  <si>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</si>
  <si>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</si>
  <si>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</si>
  <si>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</si>
  <si>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</si>
  <si>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</si>
  <si>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</si>
  <si>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</si>
  <si>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</si>
  <si>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</si>
  <si>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</si>
  <si>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</si>
  <si>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</si>
  <si>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</si>
  <si>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</si>
  <si>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</si>
  <si>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</si>
  <si>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</si>
  <si>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</si>
  <si>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</si>
  <si>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</si>
  <si>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</si>
  <si>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</si>
  <si>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</si>
  <si>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</si>
  <si>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</si>
  <si>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</si>
  <si>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</si>
  <si>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</si>
  <si>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</si>
  <si>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</si>
  <si>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</si>
  <si>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</si>
  <si>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</si>
  <si>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</si>
  <si>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</si>
  <si>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</si>
  <si>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</si>
  <si>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</si>
  <si>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</si>
  <si>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</si>
  <si>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</si>
  <si>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</si>
  <si>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</si>
  <si>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</si>
  <si>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</si>
  <si>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</si>
  <si>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</si>
  <si>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</si>
  <si>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</si>
  <si>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</si>
  <si>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</si>
  <si>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</si>
  <si>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</si>
  <si>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</si>
  <si>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</si>
  <si>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</si>
  <si>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</si>
  <si>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</si>
  <si>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</si>
  <si>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</si>
  <si>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</si>
  <si>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</si>
  <si>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</si>
  <si>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</si>
  <si>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</si>
  <si>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</si>
  <si>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</si>
  <si>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</si>
  <si>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</si>
  <si>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</si>
  <si>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</si>
  <si>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</si>
  <si>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</si>
  <si>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</si>
  <si>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</si>
  <si>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</si>
  <si>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</si>
  <si>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</si>
  <si>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</si>
  <si>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</si>
  <si>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</si>
  <si>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</si>
  <si>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</si>
  <si>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</si>
  <si>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</si>
  <si>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</si>
  <si>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</si>
  <si>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</si>
  <si>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</si>
  <si>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</si>
  <si>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</si>
  <si>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</si>
  <si>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</si>
  <si>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</si>
  <si>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</si>
  <si>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</si>
  <si>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</si>
  <si>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</si>
  <si>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</si>
  <si>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</si>
  <si>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</si>
  <si>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</si>
  <si>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</si>
  <si>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</si>
  <si>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</si>
  <si>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</si>
  <si>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</si>
  <si>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</si>
  <si>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</si>
  <si>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</si>
  <si>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</si>
  <si>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</si>
  <si>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</si>
  <si>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</si>
  <si>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</si>
  <si>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</si>
  <si>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</si>
  <si>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</si>
  <si>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</si>
  <si>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</si>
  <si>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</si>
  <si>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</si>
  <si>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</si>
  <si>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</si>
  <si>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</si>
  <si>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</si>
  <si>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</si>
  <si>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</si>
  <si>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</si>
  <si>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</si>
  <si>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</si>
  <si>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</si>
  <si>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</si>
  <si>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</si>
  <si>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</si>
  <si>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</si>
  <si>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</si>
  <si>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</si>
  <si>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</si>
  <si>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</si>
  <si>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</si>
  <si>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</si>
  <si>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</si>
  <si>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</si>
  <si>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</si>
  <si>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</si>
  <si>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</si>
  <si>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</si>
  <si>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</si>
  <si>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</si>
  <si>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</si>
  <si>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</si>
  <si>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</si>
  <si>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</si>
  <si>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</si>
  <si>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</si>
  <si>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</si>
  <si>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</si>
  <si>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</si>
  <si>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</si>
  <si>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</si>
  <si>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</si>
  <si>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</si>
  <si>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</si>
  <si>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</si>
  <si>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</si>
  <si>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</si>
  <si>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</si>
  <si>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</si>
  <si>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</si>
  <si>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</si>
  <si>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</si>
  <si>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</si>
  <si>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</si>
  <si>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</si>
  <si>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</si>
  <si>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</si>
  <si>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</si>
  <si>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</si>
  <si>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</si>
  <si>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</si>
  <si>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</si>
  <si>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</si>
  <si>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</si>
  <si>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</si>
  <si>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</si>
  <si>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</si>
  <si>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</si>
  <si>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</si>
  <si>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</si>
  <si>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</si>
  <si>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</si>
  <si>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</si>
  <si>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</si>
  <si>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</si>
  <si>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</si>
  <si>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</si>
  <si>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</si>
  <si>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</si>
  <si>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</si>
  <si>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</si>
  <si>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</si>
  <si>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</si>
  <si>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</si>
  <si>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</si>
  <si>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</si>
  <si>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</si>
  <si>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</si>
  <si>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</si>
  <si>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</si>
  <si>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</si>
  <si>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</si>
  <si>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</si>
  <si>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</si>
  <si>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</si>
  <si>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</si>
  <si>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</si>
  <si>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</si>
  <si>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</si>
  <si>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</si>
  <si>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</si>
  <si>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</si>
  <si>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</si>
  <si>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</si>
  <si>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</si>
  <si>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</si>
  <si>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</si>
  <si>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</si>
  <si>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</si>
  <si>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</si>
  <si>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</si>
  <si>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</si>
  <si>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</si>
  <si>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</si>
  <si>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</si>
  <si>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</si>
  <si>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</si>
  <si>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</si>
  <si>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</si>
  <si>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</si>
  <si>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</si>
  <si>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</si>
  <si>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</si>
  <si>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</si>
  <si>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</si>
  <si>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</si>
  <si>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</si>
  <si>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</si>
  <si>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</si>
  <si>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</si>
  <si>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</si>
  <si>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</si>
  <si>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</si>
  <si>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</si>
  <si>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</si>
  <si>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</si>
  <si>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</si>
  <si>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</si>
  <si>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</si>
  <si>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</si>
  <si>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</si>
  <si>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</si>
  <si>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</si>
  <si>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</si>
  <si>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</si>
  <si>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</si>
  <si>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</si>
  <si>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</si>
  <si>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</si>
  <si>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</si>
  <si>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</si>
  <si>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</si>
  <si>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</si>
  <si>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</si>
  <si>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</si>
  <si>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</si>
  <si>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</si>
  <si>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</si>
  <si>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</si>
  <si>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</si>
  <si>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</si>
  <si>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</si>
  <si>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</si>
  <si>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</si>
  <si>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</si>
  <si>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</si>
  <si>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</si>
  <si>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</si>
  <si>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</si>
  <si>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</si>
  <si>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</si>
  <si>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</si>
  <si>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</si>
  <si>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</si>
  <si>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</si>
  <si>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</si>
  <si>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</si>
  <si>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</si>
  <si>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</si>
  <si>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</si>
  <si>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</si>
  <si>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</si>
  <si>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</si>
  <si>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</si>
  <si>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</si>
  <si>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</si>
  <si>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</si>
  <si>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</si>
  <si>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</si>
  <si>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</si>
  <si>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</si>
  <si>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</si>
  <si>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</si>
  <si>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</si>
  <si>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</si>
  <si>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</si>
  <si>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</si>
  <si>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</si>
  <si>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</si>
  <si>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</si>
  <si>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</si>
  <si>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</si>
  <si>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</si>
  <si>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</si>
  <si>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</si>
  <si>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</si>
  <si>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</si>
  <si>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</si>
  <si>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</si>
  <si>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</si>
  <si>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</si>
  <si>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</si>
  <si>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</si>
  <si>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</si>
  <si>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</si>
  <si>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</si>
  <si>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</si>
  <si>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</si>
  <si>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</si>
  <si>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</si>
  <si>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</si>
  <si>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</si>
  <si>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</si>
  <si>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</si>
  <si>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</si>
  <si>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</si>
  <si>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</si>
  <si>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</si>
  <si>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</si>
  <si>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</si>
  <si>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</si>
  <si>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</si>
  <si>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</si>
  <si>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</si>
  <si>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</si>
  <si>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</si>
  <si>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</si>
  <si>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</si>
  <si>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</si>
  <si>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</si>
  <si>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</si>
  <si>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</si>
  <si>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</si>
  <si>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</si>
  <si>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</si>
  <si>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</si>
  <si>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</si>
  <si>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</si>
  <si>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</si>
  <si>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</si>
  <si>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</si>
  <si>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</si>
  <si>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</si>
  <si>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</si>
  <si>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</si>
  <si>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</si>
  <si>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</si>
  <si>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</si>
  <si>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</si>
  <si>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</si>
  <si>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</si>
  <si>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</si>
  <si>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</si>
  <si>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</si>
  <si>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</si>
  <si>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</si>
  <si>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INSITTUTO COLOMBIANO DE BIENESTAR FAMILIAR</t>
  </si>
  <si>
    <t>LIZBETH DE JESUS ALTAMAR ESCORCIA</t>
  </si>
  <si>
    <t>calle 110 3-79  Europark  Bodega  12</t>
  </si>
  <si>
    <t>3858609</t>
  </si>
  <si>
    <t>calle 110 3-79 Eur bod 12</t>
  </si>
  <si>
    <t>fundasalud@fundasalud.org.co</t>
  </si>
  <si>
    <t>ATENDER A LA PRIMERA INFANCIA EN EL MARCO DE LA ESTRATEGIA " DE CERO A SIEMPRE" DE  CONFORMIDAD CON LAS DIRECTRICES, LINEAMIENTOS Y PARAMETROS ESTABLECIDOS POR 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</si>
  <si>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</si>
  <si>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Atender a niños y niñas menores de cinco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</si>
  <si>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inical y cuidado de niños y  niñas menores de cinco años o hasta su ingreso al grado transicion y a mujer gestante y madres en periodo de lactancia con el fin de promover el desarrollo integral de la primera infancia con calidad, de conformidad con los lineamientos, manual operativo, las directrices, parametros y estandares establecidos por el ICBF en el marco de la estrategia de la atencion integral "de cero a siempre"</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</si>
  <si>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</si>
  <si>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</si>
  <si>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</si>
  <si>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</si>
  <si>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</si>
  <si>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</si>
  <si>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</si>
  <si>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</si>
  <si>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</si>
  <si>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</si>
  <si>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</si>
  <si>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</si>
  <si>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</si>
  <si>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</si>
  <si>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68-26-2013-341</t>
  </si>
  <si>
    <t>68-26-2014-210</t>
  </si>
  <si>
    <t>68-26-2014-403</t>
  </si>
  <si>
    <t>68-26-2014-324</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</si>
  <si>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 Centro de Desarrollo Infantil</t>
  </si>
  <si>
    <t>68-26-2014-368</t>
  </si>
  <si>
    <t>68-26-2014-482</t>
  </si>
  <si>
    <t>68-26-2016-320</t>
  </si>
  <si>
    <t>68-754-2016</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</si>
  <si>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</si>
  <si>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68-0646-2017</t>
  </si>
  <si>
    <t>68-180-2019</t>
  </si>
  <si>
    <t>68-26-2014-402</t>
  </si>
  <si>
    <t>68-26-702-2016</t>
  </si>
  <si>
    <t>ATENDER A LA PRIMERA INFANCIA EN EL MARCO DE LA ESTRATEGIA DE CERO A SIEMPRE  ESPECIFICAMENTE A LOS NIÑOS Y NIÑAS MENORES DE CINCO (5) AÑOS DE FAMILIAS EN SISTUACION DE VULNERABILIDAD DE CONFORMIDAD CON LAS DIRECTRICES  LINEAMIENTOS Y PARAMETROS ESTABLECIDOS POR EL ICBF  EN LAS SIGUIENTES FORMAS DE ATENCION: TRADICIONALES Y FAMI</t>
  </si>
  <si>
    <t>68-544-2018</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</si>
  <si>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</si>
  <si>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2021-68-10001615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</si>
</sst>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Normal="100" zoomScaleSheetLayoutView="40" zoomScalePageLayoutView="40" workbookViewId="0">
      <selection activeCell="K14" sqref="K1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5">
      <c r="A15" s="9"/>
      <c r="B15" s="32" t="s">
        <v>2635</v>
      </c>
      <c r="C15" s="152" t="s">
        <v>2718</v>
      </c>
      <c r="D15" s="35"/>
      <c r="E15" s="35"/>
      <c r="F15" s="5"/>
      <c r="G15" s="32" t="s">
        <v>1168</v>
      </c>
      <c r="H15" s="101" t="s">
        <v>887</v>
      </c>
      <c r="I15" s="32" t="s">
        <v>2624</v>
      </c>
      <c r="J15" s="106" t="s">
        <v>2626</v>
      </c>
      <c r="L15" s="205" t="s">
        <v>8</v>
      </c>
      <c r="M15" s="205"/>
      <c r="N15" s="124"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7">
        <v>802018708</v>
      </c>
      <c r="C20" s="5"/>
      <c r="D20" s="72"/>
      <c r="E20" s="5"/>
      <c r="F20" s="5"/>
      <c r="G20" s="5"/>
      <c r="H20" s="182"/>
      <c r="I20" s="145" t="s">
        <v>887</v>
      </c>
      <c r="J20" s="146" t="s">
        <v>902</v>
      </c>
      <c r="K20" s="147">
        <v>2419451950</v>
      </c>
      <c r="L20" s="148">
        <v>44193</v>
      </c>
      <c r="M20" s="148">
        <v>44561</v>
      </c>
      <c r="N20" s="131">
        <f>+(M20-L20)/30</f>
        <v>12.266666666666667</v>
      </c>
      <c r="O20" s="134"/>
      <c r="U20" s="130"/>
      <c r="V20" s="103">
        <f ca="1">NOW()</f>
        <v>44194.502378819445</v>
      </c>
      <c r="W20" s="103">
        <f ca="1">NOW()</f>
        <v>44194.502378819445</v>
      </c>
    </row>
    <row r="21" spans="1:23" ht="30" customHeight="1" outlineLevel="1" x14ac:dyDescent="0.3">
      <c r="A21" s="9"/>
      <c r="B21" s="70"/>
      <c r="C21" s="5"/>
      <c r="D21" s="5"/>
      <c r="E21" s="5"/>
      <c r="F21" s="5"/>
      <c r="G21" s="5"/>
      <c r="H21" s="69"/>
      <c r="I21" s="145"/>
      <c r="J21" s="146"/>
      <c r="K21" s="147"/>
      <c r="L21" s="148"/>
      <c r="M21" s="148"/>
      <c r="N21" s="131">
        <f t="shared" ref="N21:N35" si="0">+(M21-L21)/30</f>
        <v>0</v>
      </c>
      <c r="O21" s="135"/>
    </row>
    <row r="22" spans="1:23" ht="30" customHeight="1" outlineLevel="1" x14ac:dyDescent="0.3">
      <c r="A22" s="9"/>
      <c r="B22" s="70"/>
      <c r="C22" s="5"/>
      <c r="D22" s="5"/>
      <c r="E22" s="5"/>
      <c r="F22" s="5"/>
      <c r="G22" s="5"/>
      <c r="H22" s="69"/>
      <c r="I22" s="145"/>
      <c r="J22" s="146"/>
      <c r="K22" s="147"/>
      <c r="L22" s="148"/>
      <c r="M22" s="148"/>
      <c r="N22" s="132">
        <f t="shared" ref="N22:N33" si="1">+(M22-L22)/30</f>
        <v>0</v>
      </c>
      <c r="O22" s="135"/>
    </row>
    <row r="23" spans="1:23" ht="30" customHeight="1" outlineLevel="1" x14ac:dyDescent="0.3">
      <c r="A23" s="9"/>
      <c r="B23" s="100"/>
      <c r="C23" s="21"/>
      <c r="D23" s="21"/>
      <c r="E23" s="21"/>
      <c r="F23" s="5"/>
      <c r="G23" s="5"/>
      <c r="H23" s="69"/>
      <c r="I23" s="145"/>
      <c r="J23" s="146"/>
      <c r="K23" s="147"/>
      <c r="L23" s="148"/>
      <c r="M23" s="148"/>
      <c r="N23" s="132">
        <f t="shared" si="1"/>
        <v>0</v>
      </c>
      <c r="O23" s="135"/>
      <c r="Q23" s="102"/>
      <c r="R23" s="55"/>
      <c r="S23" s="103"/>
      <c r="T23" s="103"/>
    </row>
    <row r="24" spans="1:23" ht="30" customHeight="1" outlineLevel="1" x14ac:dyDescent="0.3">
      <c r="A24" s="9"/>
      <c r="B24" s="100"/>
      <c r="C24" s="21"/>
      <c r="D24" s="21"/>
      <c r="E24" s="21"/>
      <c r="F24" s="5"/>
      <c r="G24" s="5"/>
      <c r="H24" s="69"/>
      <c r="I24" s="145"/>
      <c r="J24" s="146"/>
      <c r="K24" s="147"/>
      <c r="L24" s="148"/>
      <c r="M24" s="148"/>
      <c r="N24" s="132">
        <f t="shared" si="1"/>
        <v>0</v>
      </c>
      <c r="O24" s="135"/>
    </row>
    <row r="25" spans="1:23" ht="30" customHeight="1" outlineLevel="1" x14ac:dyDescent="0.3">
      <c r="A25" s="9"/>
      <c r="B25" s="100"/>
      <c r="C25" s="21"/>
      <c r="D25" s="21"/>
      <c r="E25" s="21"/>
      <c r="F25" s="5"/>
      <c r="G25" s="5"/>
      <c r="H25" s="69"/>
      <c r="I25" s="145"/>
      <c r="J25" s="146"/>
      <c r="K25" s="147"/>
      <c r="L25" s="148"/>
      <c r="M25" s="148"/>
      <c r="N25" s="132">
        <f t="shared" si="1"/>
        <v>0</v>
      </c>
      <c r="O25" s="135"/>
    </row>
    <row r="26" spans="1:23" ht="30" customHeight="1" outlineLevel="1" x14ac:dyDescent="0.3">
      <c r="A26" s="9"/>
      <c r="B26" s="100"/>
      <c r="C26" s="21"/>
      <c r="D26" s="21"/>
      <c r="E26" s="21"/>
      <c r="F26" s="5"/>
      <c r="G26" s="5"/>
      <c r="H26" s="69"/>
      <c r="I26" s="145"/>
      <c r="J26" s="146"/>
      <c r="K26" s="147"/>
      <c r="L26" s="148"/>
      <c r="M26" s="148"/>
      <c r="N26" s="132">
        <f t="shared" si="1"/>
        <v>0</v>
      </c>
      <c r="O26" s="135"/>
    </row>
    <row r="27" spans="1:23" ht="30" customHeight="1" outlineLevel="1" x14ac:dyDescent="0.3">
      <c r="A27" s="9"/>
      <c r="B27" s="100"/>
      <c r="C27" s="21"/>
      <c r="D27" s="21"/>
      <c r="E27" s="21"/>
      <c r="F27" s="5"/>
      <c r="G27" s="5"/>
      <c r="H27" s="69"/>
      <c r="I27" s="145"/>
      <c r="J27" s="146"/>
      <c r="K27" s="147"/>
      <c r="L27" s="148"/>
      <c r="M27" s="148"/>
      <c r="N27" s="132">
        <f t="shared" si="1"/>
        <v>0</v>
      </c>
      <c r="O27" s="135"/>
    </row>
    <row r="28" spans="1:23" ht="30" customHeight="1" outlineLevel="1" x14ac:dyDescent="0.3">
      <c r="A28" s="9"/>
      <c r="B28" s="100"/>
      <c r="C28" s="21"/>
      <c r="D28" s="21"/>
      <c r="E28" s="21"/>
      <c r="F28" s="5"/>
      <c r="G28" s="5"/>
      <c r="H28" s="69"/>
      <c r="I28" s="145"/>
      <c r="J28" s="146"/>
      <c r="K28" s="147"/>
      <c r="L28" s="148"/>
      <c r="M28" s="148"/>
      <c r="N28" s="132">
        <f t="shared" si="1"/>
        <v>0</v>
      </c>
      <c r="O28" s="135"/>
    </row>
    <row r="29" spans="1:23" ht="30" customHeight="1" outlineLevel="1" x14ac:dyDescent="0.3">
      <c r="A29" s="9"/>
      <c r="B29" s="70"/>
      <c r="C29" s="5"/>
      <c r="D29" s="5"/>
      <c r="E29" s="5"/>
      <c r="F29" s="5"/>
      <c r="G29" s="5"/>
      <c r="H29" s="69"/>
      <c r="I29" s="145"/>
      <c r="J29" s="146"/>
      <c r="K29" s="147"/>
      <c r="L29" s="148"/>
      <c r="M29" s="148"/>
      <c r="N29" s="132">
        <f t="shared" si="1"/>
        <v>0</v>
      </c>
      <c r="O29" s="135"/>
    </row>
    <row r="30" spans="1:23" ht="30" customHeight="1" outlineLevel="1" x14ac:dyDescent="0.3">
      <c r="A30" s="9"/>
      <c r="B30" s="70"/>
      <c r="C30" s="5"/>
      <c r="D30" s="5"/>
      <c r="E30" s="5"/>
      <c r="F30" s="5"/>
      <c r="G30" s="5"/>
      <c r="H30" s="69"/>
      <c r="I30" s="145"/>
      <c r="J30" s="146"/>
      <c r="K30" s="147"/>
      <c r="L30" s="148"/>
      <c r="M30" s="148"/>
      <c r="N30" s="132">
        <f t="shared" si="1"/>
        <v>0</v>
      </c>
      <c r="O30" s="135"/>
    </row>
    <row r="31" spans="1:23" ht="30" customHeight="1" outlineLevel="1" x14ac:dyDescent="0.3">
      <c r="A31" s="9"/>
      <c r="B31" s="70"/>
      <c r="C31" s="5"/>
      <c r="D31" s="5"/>
      <c r="E31" s="5"/>
      <c r="F31" s="5"/>
      <c r="G31" s="5"/>
      <c r="H31" s="69"/>
      <c r="I31" s="145"/>
      <c r="J31" s="146"/>
      <c r="K31" s="147"/>
      <c r="L31" s="148"/>
      <c r="M31" s="148"/>
      <c r="N31" s="132">
        <f t="shared" si="1"/>
        <v>0</v>
      </c>
      <c r="O31" s="135"/>
    </row>
    <row r="32" spans="1:23" ht="30" customHeight="1" outlineLevel="1" x14ac:dyDescent="0.3">
      <c r="A32" s="9"/>
      <c r="B32" s="70"/>
      <c r="C32" s="5"/>
      <c r="D32" s="5"/>
      <c r="E32" s="5"/>
      <c r="F32" s="5"/>
      <c r="G32" s="5"/>
      <c r="H32" s="69"/>
      <c r="I32" s="145"/>
      <c r="J32" s="146"/>
      <c r="K32" s="147"/>
      <c r="L32" s="148"/>
      <c r="M32" s="148"/>
      <c r="N32" s="132">
        <f t="shared" si="1"/>
        <v>0</v>
      </c>
      <c r="O32" s="135"/>
    </row>
    <row r="33" spans="1:16" ht="30" customHeight="1" outlineLevel="1" x14ac:dyDescent="0.3">
      <c r="A33" s="9"/>
      <c r="B33" s="70"/>
      <c r="C33" s="5"/>
      <c r="D33" s="5"/>
      <c r="E33" s="5"/>
      <c r="F33" s="5"/>
      <c r="G33" s="5"/>
      <c r="H33" s="69"/>
      <c r="I33" s="145"/>
      <c r="J33" s="146"/>
      <c r="K33" s="147"/>
      <c r="L33" s="148"/>
      <c r="M33" s="148"/>
      <c r="N33" s="132">
        <f t="shared" si="1"/>
        <v>0</v>
      </c>
      <c r="O33" s="135"/>
    </row>
    <row r="34" spans="1:16" ht="30" customHeight="1" outlineLevel="1" x14ac:dyDescent="0.3">
      <c r="A34" s="9"/>
      <c r="B34" s="70"/>
      <c r="C34" s="5"/>
      <c r="D34" s="5"/>
      <c r="E34" s="5"/>
      <c r="F34" s="5"/>
      <c r="G34" s="5"/>
      <c r="H34" s="69"/>
      <c r="I34" s="145"/>
      <c r="J34" s="146"/>
      <c r="K34" s="147"/>
      <c r="L34" s="148"/>
      <c r="M34" s="148"/>
      <c r="N34" s="132">
        <f t="shared" si="0"/>
        <v>0</v>
      </c>
      <c r="O34" s="135"/>
    </row>
    <row r="35" spans="1:16" ht="30" customHeight="1" outlineLevel="1" x14ac:dyDescent="0.3">
      <c r="A35" s="9"/>
      <c r="B35" s="70"/>
      <c r="C35" s="5"/>
      <c r="D35" s="5"/>
      <c r="E35" s="5"/>
      <c r="F35" s="5"/>
      <c r="G35" s="5"/>
      <c r="H35" s="69"/>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FUNDACION SALUD Y BIENESTAR</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t="s">
        <v>2676</v>
      </c>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5"/>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5"/>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9">
        <v>1</v>
      </c>
      <c r="B48" s="118" t="s">
        <v>2677</v>
      </c>
      <c r="C48" s="109" t="s">
        <v>31</v>
      </c>
      <c r="D48" s="108" t="s">
        <v>2701</v>
      </c>
      <c r="E48" s="141">
        <v>41401</v>
      </c>
      <c r="F48" s="141">
        <v>41639</v>
      </c>
      <c r="G48" s="156">
        <f>IF(AND(E48&lt;&gt;"",F48&lt;&gt;""),((F48-E48)/30),"")</f>
        <v>7.9333333333333336</v>
      </c>
      <c r="H48" s="111" t="s">
        <v>2683</v>
      </c>
      <c r="I48" s="110" t="s">
        <v>887</v>
      </c>
      <c r="J48" s="110" t="s">
        <v>944</v>
      </c>
      <c r="K48" s="113">
        <v>1753503552</v>
      </c>
      <c r="L48" s="112" t="s">
        <v>1148</v>
      </c>
      <c r="M48" s="114">
        <v>1</v>
      </c>
      <c r="N48" s="112" t="s">
        <v>27</v>
      </c>
      <c r="O48" s="112" t="s">
        <v>1148</v>
      </c>
      <c r="P48" s="77"/>
    </row>
    <row r="49" spans="1:16" s="6" customFormat="1" ht="24.75" customHeight="1" x14ac:dyDescent="0.3">
      <c r="A49" s="139">
        <v>2</v>
      </c>
      <c r="B49" s="118" t="s">
        <v>2677</v>
      </c>
      <c r="C49" s="120" t="s">
        <v>31</v>
      </c>
      <c r="D49" s="117" t="s">
        <v>2701</v>
      </c>
      <c r="E49" s="141">
        <v>41401</v>
      </c>
      <c r="F49" s="141">
        <v>41639</v>
      </c>
      <c r="G49" s="156">
        <f t="shared" ref="G49:G50" si="2">IF(AND(E49&lt;&gt;"",F49&lt;&gt;""),((F49-E49)/30),"")</f>
        <v>7.9333333333333336</v>
      </c>
      <c r="H49" s="118" t="s">
        <v>2683</v>
      </c>
      <c r="I49" s="117" t="s">
        <v>887</v>
      </c>
      <c r="J49" s="110" t="s">
        <v>943</v>
      </c>
      <c r="K49" s="119">
        <v>1753503552</v>
      </c>
      <c r="L49" s="120" t="s">
        <v>1148</v>
      </c>
      <c r="M49" s="114">
        <v>1</v>
      </c>
      <c r="N49" s="120" t="s">
        <v>27</v>
      </c>
      <c r="O49" s="112" t="s">
        <v>1148</v>
      </c>
      <c r="P49" s="77"/>
    </row>
    <row r="50" spans="1:16" s="6" customFormat="1" ht="24.75" customHeight="1" x14ac:dyDescent="0.3">
      <c r="A50" s="139">
        <v>3</v>
      </c>
      <c r="B50" s="118" t="s">
        <v>2677</v>
      </c>
      <c r="C50" s="120" t="s">
        <v>31</v>
      </c>
      <c r="D50" s="117" t="s">
        <v>2701</v>
      </c>
      <c r="E50" s="141">
        <v>41401</v>
      </c>
      <c r="F50" s="141">
        <v>41639</v>
      </c>
      <c r="G50" s="156">
        <f t="shared" si="2"/>
        <v>7.9333333333333336</v>
      </c>
      <c r="H50" s="118" t="s">
        <v>2683</v>
      </c>
      <c r="I50" s="117" t="s">
        <v>887</v>
      </c>
      <c r="J50" s="110" t="s">
        <v>907</v>
      </c>
      <c r="K50" s="119">
        <v>1753503552</v>
      </c>
      <c r="L50" s="120" t="s">
        <v>1148</v>
      </c>
      <c r="M50" s="114">
        <v>1</v>
      </c>
      <c r="N50" s="120" t="s">
        <v>27</v>
      </c>
      <c r="O50" s="112" t="s">
        <v>1148</v>
      </c>
      <c r="P50" s="77"/>
    </row>
    <row r="51" spans="1:16" s="6" customFormat="1" ht="24.75" customHeight="1" outlineLevel="1" x14ac:dyDescent="0.3">
      <c r="A51" s="139">
        <v>4</v>
      </c>
      <c r="B51" s="118" t="s">
        <v>2677</v>
      </c>
      <c r="C51" s="120" t="s">
        <v>31</v>
      </c>
      <c r="D51" s="117" t="s">
        <v>2702</v>
      </c>
      <c r="E51" s="141">
        <v>41662</v>
      </c>
      <c r="F51" s="141">
        <v>41851</v>
      </c>
      <c r="G51" s="156">
        <f t="shared" ref="G51:G107" si="3">IF(AND(E51&lt;&gt;"",F51&lt;&gt;""),((F51-E51)/30),"")</f>
        <v>6.3</v>
      </c>
      <c r="H51" s="116" t="s">
        <v>2684</v>
      </c>
      <c r="I51" s="117" t="s">
        <v>887</v>
      </c>
      <c r="J51" s="117" t="s">
        <v>944</v>
      </c>
      <c r="K51" s="119">
        <v>1212936076</v>
      </c>
      <c r="L51" s="120" t="s">
        <v>1148</v>
      </c>
      <c r="M51" s="114">
        <v>1</v>
      </c>
      <c r="N51" s="120" t="s">
        <v>27</v>
      </c>
      <c r="O51" s="112" t="s">
        <v>1148</v>
      </c>
      <c r="P51" s="77"/>
    </row>
    <row r="52" spans="1:16" s="7" customFormat="1" ht="24.75" customHeight="1" outlineLevel="1" x14ac:dyDescent="0.3">
      <c r="A52" s="140">
        <v>5</v>
      </c>
      <c r="B52" s="118" t="s">
        <v>2677</v>
      </c>
      <c r="C52" s="120" t="s">
        <v>31</v>
      </c>
      <c r="D52" s="117" t="s">
        <v>2702</v>
      </c>
      <c r="E52" s="141">
        <v>41662</v>
      </c>
      <c r="F52" s="141">
        <v>41851</v>
      </c>
      <c r="G52" s="156">
        <f t="shared" si="3"/>
        <v>6.3</v>
      </c>
      <c r="H52" s="116" t="s">
        <v>2684</v>
      </c>
      <c r="I52" s="117" t="s">
        <v>887</v>
      </c>
      <c r="J52" s="117" t="s">
        <v>943</v>
      </c>
      <c r="K52" s="119">
        <v>1212936076</v>
      </c>
      <c r="L52" s="120" t="s">
        <v>1148</v>
      </c>
      <c r="M52" s="114">
        <v>1</v>
      </c>
      <c r="N52" s="120" t="s">
        <v>27</v>
      </c>
      <c r="O52" s="112" t="s">
        <v>1148</v>
      </c>
      <c r="P52" s="78"/>
    </row>
    <row r="53" spans="1:16" s="7" customFormat="1" ht="24.75" customHeight="1" outlineLevel="1" x14ac:dyDescent="0.3">
      <c r="A53" s="140">
        <v>6</v>
      </c>
      <c r="B53" s="118" t="s">
        <v>2677</v>
      </c>
      <c r="C53" s="120" t="s">
        <v>31</v>
      </c>
      <c r="D53" s="117" t="s">
        <v>2702</v>
      </c>
      <c r="E53" s="141">
        <v>41662</v>
      </c>
      <c r="F53" s="141">
        <v>41851</v>
      </c>
      <c r="G53" s="156">
        <f t="shared" si="3"/>
        <v>6.3</v>
      </c>
      <c r="H53" s="116" t="s">
        <v>2684</v>
      </c>
      <c r="I53" s="117" t="s">
        <v>887</v>
      </c>
      <c r="J53" s="117" t="s">
        <v>907</v>
      </c>
      <c r="K53" s="119">
        <v>1212936076</v>
      </c>
      <c r="L53" s="120" t="s">
        <v>1148</v>
      </c>
      <c r="M53" s="114">
        <v>1</v>
      </c>
      <c r="N53" s="120" t="s">
        <v>27</v>
      </c>
      <c r="O53" s="112" t="s">
        <v>1148</v>
      </c>
      <c r="P53" s="78"/>
    </row>
    <row r="54" spans="1:16" s="7" customFormat="1" ht="24.75" customHeight="1" outlineLevel="1" x14ac:dyDescent="0.3">
      <c r="A54" s="140">
        <v>7</v>
      </c>
      <c r="B54" s="118" t="s">
        <v>2677</v>
      </c>
      <c r="C54" s="120" t="s">
        <v>31</v>
      </c>
      <c r="D54" s="117" t="s">
        <v>2703</v>
      </c>
      <c r="E54" s="141">
        <v>41943</v>
      </c>
      <c r="F54" s="141">
        <v>41988</v>
      </c>
      <c r="G54" s="156">
        <f t="shared" si="3"/>
        <v>1.5</v>
      </c>
      <c r="H54" s="116" t="s">
        <v>2684</v>
      </c>
      <c r="I54" s="117" t="s">
        <v>887</v>
      </c>
      <c r="J54" s="117" t="s">
        <v>942</v>
      </c>
      <c r="K54" s="119">
        <v>267379194</v>
      </c>
      <c r="L54" s="120" t="s">
        <v>1148</v>
      </c>
      <c r="M54" s="114">
        <v>1</v>
      </c>
      <c r="N54" s="120" t="s">
        <v>27</v>
      </c>
      <c r="O54" s="112" t="s">
        <v>1148</v>
      </c>
      <c r="P54" s="78"/>
    </row>
    <row r="55" spans="1:16" s="7" customFormat="1" ht="24.75" customHeight="1" outlineLevel="1" x14ac:dyDescent="0.3">
      <c r="A55" s="140">
        <v>8</v>
      </c>
      <c r="B55" s="118" t="s">
        <v>2677</v>
      </c>
      <c r="C55" s="120" t="s">
        <v>31</v>
      </c>
      <c r="D55" s="117" t="s">
        <v>2703</v>
      </c>
      <c r="E55" s="141">
        <v>41943</v>
      </c>
      <c r="F55" s="141">
        <v>41988</v>
      </c>
      <c r="G55" s="156">
        <f t="shared" si="3"/>
        <v>1.5</v>
      </c>
      <c r="H55" s="116" t="s">
        <v>2684</v>
      </c>
      <c r="I55" s="117" t="s">
        <v>887</v>
      </c>
      <c r="J55" s="117" t="s">
        <v>902</v>
      </c>
      <c r="K55" s="119">
        <v>267379194</v>
      </c>
      <c r="L55" s="120" t="s">
        <v>1148</v>
      </c>
      <c r="M55" s="114">
        <v>1</v>
      </c>
      <c r="N55" s="120" t="s">
        <v>27</v>
      </c>
      <c r="O55" s="112" t="s">
        <v>1148</v>
      </c>
      <c r="P55" s="78"/>
    </row>
    <row r="56" spans="1:16" s="7" customFormat="1" ht="24.75" customHeight="1" outlineLevel="1" x14ac:dyDescent="0.3">
      <c r="A56" s="140">
        <v>9</v>
      </c>
      <c r="B56" s="118" t="s">
        <v>2677</v>
      </c>
      <c r="C56" s="120" t="s">
        <v>31</v>
      </c>
      <c r="D56" s="117" t="s">
        <v>2703</v>
      </c>
      <c r="E56" s="141">
        <v>41943</v>
      </c>
      <c r="F56" s="141">
        <v>41988</v>
      </c>
      <c r="G56" s="156">
        <f t="shared" si="3"/>
        <v>1.5</v>
      </c>
      <c r="H56" s="116" t="s">
        <v>2684</v>
      </c>
      <c r="I56" s="117" t="s">
        <v>887</v>
      </c>
      <c r="J56" s="117" t="s">
        <v>943</v>
      </c>
      <c r="K56" s="119">
        <v>267379194</v>
      </c>
      <c r="L56" s="120" t="s">
        <v>1148</v>
      </c>
      <c r="M56" s="114">
        <v>1</v>
      </c>
      <c r="N56" s="120" t="s">
        <v>27</v>
      </c>
      <c r="O56" s="112" t="s">
        <v>1148</v>
      </c>
      <c r="P56" s="78"/>
    </row>
    <row r="57" spans="1:16" s="7" customFormat="1" ht="24.75" customHeight="1" outlineLevel="1" x14ac:dyDescent="0.3">
      <c r="A57" s="140">
        <v>10</v>
      </c>
      <c r="B57" s="118" t="s">
        <v>2677</v>
      </c>
      <c r="C57" s="120" t="s">
        <v>31</v>
      </c>
      <c r="D57" s="117" t="s">
        <v>2704</v>
      </c>
      <c r="E57" s="141">
        <v>41663</v>
      </c>
      <c r="F57" s="141">
        <v>41851</v>
      </c>
      <c r="G57" s="156">
        <f t="shared" si="3"/>
        <v>6.2666666666666666</v>
      </c>
      <c r="H57" s="116" t="s">
        <v>2705</v>
      </c>
      <c r="I57" s="117" t="s">
        <v>887</v>
      </c>
      <c r="J57" s="117" t="s">
        <v>893</v>
      </c>
      <c r="K57" s="115">
        <v>343950480</v>
      </c>
      <c r="L57" s="120" t="s">
        <v>1148</v>
      </c>
      <c r="M57" s="114">
        <v>1</v>
      </c>
      <c r="N57" s="120" t="s">
        <v>27</v>
      </c>
      <c r="O57" s="65" t="s">
        <v>1148</v>
      </c>
      <c r="P57" s="78"/>
    </row>
    <row r="58" spans="1:16" s="7" customFormat="1" ht="24.75" customHeight="1" outlineLevel="1" x14ac:dyDescent="0.3">
      <c r="A58" s="140">
        <v>11</v>
      </c>
      <c r="B58" s="118" t="s">
        <v>2677</v>
      </c>
      <c r="C58" s="120" t="s">
        <v>31</v>
      </c>
      <c r="D58" s="117" t="s">
        <v>2706</v>
      </c>
      <c r="E58" s="141">
        <v>41852</v>
      </c>
      <c r="F58" s="141">
        <v>41943</v>
      </c>
      <c r="G58" s="156">
        <f t="shared" si="3"/>
        <v>3.0333333333333332</v>
      </c>
      <c r="H58" s="116" t="s">
        <v>2705</v>
      </c>
      <c r="I58" s="117" t="s">
        <v>887</v>
      </c>
      <c r="J58" s="117" t="s">
        <v>893</v>
      </c>
      <c r="K58" s="115">
        <v>365392212</v>
      </c>
      <c r="L58" s="120" t="s">
        <v>1148</v>
      </c>
      <c r="M58" s="114">
        <v>1</v>
      </c>
      <c r="N58" s="120" t="s">
        <v>27</v>
      </c>
      <c r="O58" s="65" t="s">
        <v>1148</v>
      </c>
      <c r="P58" s="78"/>
    </row>
    <row r="59" spans="1:16" s="7" customFormat="1" ht="24.75" customHeight="1" outlineLevel="1" x14ac:dyDescent="0.3">
      <c r="A59" s="140">
        <v>12</v>
      </c>
      <c r="B59" s="118" t="s">
        <v>2677</v>
      </c>
      <c r="C59" s="120" t="s">
        <v>31</v>
      </c>
      <c r="D59" s="117" t="s">
        <v>2707</v>
      </c>
      <c r="E59" s="141">
        <v>41999</v>
      </c>
      <c r="F59" s="141">
        <v>42369</v>
      </c>
      <c r="G59" s="156">
        <f t="shared" si="3"/>
        <v>12.333333333333334</v>
      </c>
      <c r="H59" s="118" t="s">
        <v>2685</v>
      </c>
      <c r="I59" s="117" t="s">
        <v>887</v>
      </c>
      <c r="J59" s="117" t="s">
        <v>944</v>
      </c>
      <c r="K59" s="115">
        <v>2288755976</v>
      </c>
      <c r="L59" s="120" t="s">
        <v>1148</v>
      </c>
      <c r="M59" s="114">
        <v>1</v>
      </c>
      <c r="N59" s="120" t="s">
        <v>27</v>
      </c>
      <c r="O59" s="65" t="s">
        <v>1148</v>
      </c>
      <c r="P59" s="78"/>
    </row>
    <row r="60" spans="1:16" s="7" customFormat="1" ht="24.75" customHeight="1" outlineLevel="1" x14ac:dyDescent="0.3">
      <c r="A60" s="140">
        <v>13</v>
      </c>
      <c r="B60" s="118" t="s">
        <v>2677</v>
      </c>
      <c r="C60" s="120" t="s">
        <v>31</v>
      </c>
      <c r="D60" s="117" t="s">
        <v>2707</v>
      </c>
      <c r="E60" s="141">
        <v>41999</v>
      </c>
      <c r="F60" s="141">
        <v>42369</v>
      </c>
      <c r="G60" s="156">
        <f t="shared" si="3"/>
        <v>12.333333333333334</v>
      </c>
      <c r="H60" s="64" t="s">
        <v>2685</v>
      </c>
      <c r="I60" s="117" t="s">
        <v>887</v>
      </c>
      <c r="J60" s="117" t="s">
        <v>943</v>
      </c>
      <c r="K60" s="115">
        <v>2288755976</v>
      </c>
      <c r="L60" s="120" t="s">
        <v>1148</v>
      </c>
      <c r="M60" s="114">
        <v>1</v>
      </c>
      <c r="N60" s="120" t="s">
        <v>27</v>
      </c>
      <c r="O60" s="65" t="s">
        <v>1148</v>
      </c>
      <c r="P60" s="78"/>
    </row>
    <row r="61" spans="1:16" s="7" customFormat="1" ht="24.75" customHeight="1" outlineLevel="1" x14ac:dyDescent="0.3">
      <c r="A61" s="140">
        <v>14</v>
      </c>
      <c r="B61" s="118" t="s">
        <v>2677</v>
      </c>
      <c r="C61" s="120" t="s">
        <v>31</v>
      </c>
      <c r="D61" s="117" t="s">
        <v>2707</v>
      </c>
      <c r="E61" s="141">
        <v>41999</v>
      </c>
      <c r="F61" s="141">
        <v>42369</v>
      </c>
      <c r="G61" s="156">
        <f t="shared" si="3"/>
        <v>12.333333333333334</v>
      </c>
      <c r="H61" s="118" t="s">
        <v>2685</v>
      </c>
      <c r="I61" s="117" t="s">
        <v>887</v>
      </c>
      <c r="J61" s="117" t="s">
        <v>907</v>
      </c>
      <c r="K61" s="115">
        <v>2288755976</v>
      </c>
      <c r="L61" s="120" t="s">
        <v>1148</v>
      </c>
      <c r="M61" s="114">
        <v>1</v>
      </c>
      <c r="N61" s="120" t="s">
        <v>27</v>
      </c>
      <c r="O61" s="65" t="s">
        <v>1148</v>
      </c>
      <c r="P61" s="78"/>
    </row>
    <row r="62" spans="1:16" s="7" customFormat="1" ht="24.75" customHeight="1" outlineLevel="1" x14ac:dyDescent="0.3">
      <c r="A62" s="140">
        <v>15</v>
      </c>
      <c r="B62" s="118" t="s">
        <v>2677</v>
      </c>
      <c r="C62" s="120" t="s">
        <v>31</v>
      </c>
      <c r="D62" s="117" t="s">
        <v>2708</v>
      </c>
      <c r="E62" s="141">
        <v>42401</v>
      </c>
      <c r="F62" s="141">
        <v>42674</v>
      </c>
      <c r="G62" s="156">
        <f t="shared" si="3"/>
        <v>9.1</v>
      </c>
      <c r="H62" s="118" t="s">
        <v>2686</v>
      </c>
      <c r="I62" s="117" t="s">
        <v>887</v>
      </c>
      <c r="J62" s="117" t="s">
        <v>944</v>
      </c>
      <c r="K62" s="119">
        <v>1986841206</v>
      </c>
      <c r="L62" s="120" t="s">
        <v>1148</v>
      </c>
      <c r="M62" s="114">
        <v>1</v>
      </c>
      <c r="N62" s="120" t="s">
        <v>27</v>
      </c>
      <c r="O62" s="65" t="s">
        <v>1148</v>
      </c>
      <c r="P62" s="78"/>
    </row>
    <row r="63" spans="1:16" s="7" customFormat="1" ht="24.75" customHeight="1" outlineLevel="1" x14ac:dyDescent="0.3">
      <c r="A63" s="140">
        <v>16</v>
      </c>
      <c r="B63" s="118" t="s">
        <v>2677</v>
      </c>
      <c r="C63" s="120" t="s">
        <v>31</v>
      </c>
      <c r="D63" s="117" t="s">
        <v>2708</v>
      </c>
      <c r="E63" s="141">
        <v>42401</v>
      </c>
      <c r="F63" s="141">
        <v>42674</v>
      </c>
      <c r="G63" s="156">
        <f t="shared" si="3"/>
        <v>9.1</v>
      </c>
      <c r="H63" s="118" t="s">
        <v>2686</v>
      </c>
      <c r="I63" s="117" t="s">
        <v>887</v>
      </c>
      <c r="J63" s="117" t="s">
        <v>943</v>
      </c>
      <c r="K63" s="119">
        <v>1986841206</v>
      </c>
      <c r="L63" s="120" t="s">
        <v>1148</v>
      </c>
      <c r="M63" s="114">
        <v>1</v>
      </c>
      <c r="N63" s="120" t="s">
        <v>27</v>
      </c>
      <c r="O63" s="65" t="s">
        <v>1148</v>
      </c>
      <c r="P63" s="78"/>
    </row>
    <row r="64" spans="1:16" s="7" customFormat="1" ht="24.75" customHeight="1" outlineLevel="1" x14ac:dyDescent="0.3">
      <c r="A64" s="140">
        <v>17</v>
      </c>
      <c r="B64" s="118" t="s">
        <v>2677</v>
      </c>
      <c r="C64" s="120" t="s">
        <v>31</v>
      </c>
      <c r="D64" s="117" t="s">
        <v>2708</v>
      </c>
      <c r="E64" s="141">
        <v>42401</v>
      </c>
      <c r="F64" s="141">
        <v>42674</v>
      </c>
      <c r="G64" s="156">
        <f t="shared" si="3"/>
        <v>9.1</v>
      </c>
      <c r="H64" s="118" t="s">
        <v>2686</v>
      </c>
      <c r="I64" s="117" t="s">
        <v>887</v>
      </c>
      <c r="J64" s="117" t="s">
        <v>907</v>
      </c>
      <c r="K64" s="119">
        <v>1986841206</v>
      </c>
      <c r="L64" s="120" t="s">
        <v>1148</v>
      </c>
      <c r="M64" s="114">
        <v>1</v>
      </c>
      <c r="N64" s="120" t="s">
        <v>27</v>
      </c>
      <c r="O64" s="65" t="s">
        <v>1148</v>
      </c>
      <c r="P64" s="78"/>
    </row>
    <row r="65" spans="1:16" s="7" customFormat="1" ht="24.75" customHeight="1" outlineLevel="1" x14ac:dyDescent="0.3">
      <c r="A65" s="140">
        <v>18</v>
      </c>
      <c r="B65" s="118" t="s">
        <v>2677</v>
      </c>
      <c r="C65" s="120" t="s">
        <v>31</v>
      </c>
      <c r="D65" s="117" t="s">
        <v>2709</v>
      </c>
      <c r="E65" s="141">
        <v>42720</v>
      </c>
      <c r="F65" s="141">
        <v>43084</v>
      </c>
      <c r="G65" s="156">
        <f t="shared" si="3"/>
        <v>12.133333333333333</v>
      </c>
      <c r="H65" s="118" t="s">
        <v>2710</v>
      </c>
      <c r="I65" s="117" t="s">
        <v>887</v>
      </c>
      <c r="J65" s="117" t="s">
        <v>944</v>
      </c>
      <c r="K65" s="119">
        <v>2389539628</v>
      </c>
      <c r="L65" s="120" t="s">
        <v>1148</v>
      </c>
      <c r="M65" s="114">
        <v>1</v>
      </c>
      <c r="N65" s="120" t="s">
        <v>27</v>
      </c>
      <c r="O65" s="65" t="s">
        <v>1148</v>
      </c>
      <c r="P65" s="78"/>
    </row>
    <row r="66" spans="1:16" s="7" customFormat="1" ht="24.75" customHeight="1" outlineLevel="1" x14ac:dyDescent="0.3">
      <c r="A66" s="140">
        <v>19</v>
      </c>
      <c r="B66" s="118" t="s">
        <v>2677</v>
      </c>
      <c r="C66" s="120" t="s">
        <v>31</v>
      </c>
      <c r="D66" s="117" t="s">
        <v>2709</v>
      </c>
      <c r="E66" s="141">
        <v>42720</v>
      </c>
      <c r="F66" s="141">
        <v>43084</v>
      </c>
      <c r="G66" s="156">
        <f t="shared" si="3"/>
        <v>12.133333333333333</v>
      </c>
      <c r="H66" s="118" t="s">
        <v>2710</v>
      </c>
      <c r="I66" s="117" t="s">
        <v>887</v>
      </c>
      <c r="J66" s="117" t="s">
        <v>943</v>
      </c>
      <c r="K66" s="119">
        <v>2389539628</v>
      </c>
      <c r="L66" s="120" t="s">
        <v>1148</v>
      </c>
      <c r="M66" s="114">
        <v>1</v>
      </c>
      <c r="N66" s="120" t="s">
        <v>27</v>
      </c>
      <c r="O66" s="65" t="s">
        <v>1148</v>
      </c>
      <c r="P66" s="78"/>
    </row>
    <row r="67" spans="1:16" s="7" customFormat="1" ht="24.75" customHeight="1" outlineLevel="1" x14ac:dyDescent="0.3">
      <c r="A67" s="140">
        <v>20</v>
      </c>
      <c r="B67" s="118" t="s">
        <v>2677</v>
      </c>
      <c r="C67" s="120" t="s">
        <v>31</v>
      </c>
      <c r="D67" s="117" t="s">
        <v>2709</v>
      </c>
      <c r="E67" s="141">
        <v>42720</v>
      </c>
      <c r="F67" s="141">
        <v>43084</v>
      </c>
      <c r="G67" s="156">
        <f t="shared" si="3"/>
        <v>12.133333333333333</v>
      </c>
      <c r="H67" s="118" t="s">
        <v>2710</v>
      </c>
      <c r="I67" s="117" t="s">
        <v>887</v>
      </c>
      <c r="J67" s="117" t="s">
        <v>907</v>
      </c>
      <c r="K67" s="119">
        <v>2389539628</v>
      </c>
      <c r="L67" s="120" t="s">
        <v>1148</v>
      </c>
      <c r="M67" s="114">
        <v>1</v>
      </c>
      <c r="N67" s="120" t="s">
        <v>27</v>
      </c>
      <c r="O67" s="65" t="s">
        <v>1148</v>
      </c>
      <c r="P67" s="78"/>
    </row>
    <row r="68" spans="1:16" s="7" customFormat="1" ht="24.75" customHeight="1" outlineLevel="1" x14ac:dyDescent="0.3">
      <c r="A68" s="140">
        <v>21</v>
      </c>
      <c r="B68" s="118" t="s">
        <v>2677</v>
      </c>
      <c r="C68" s="120" t="s">
        <v>31</v>
      </c>
      <c r="D68" s="63" t="s">
        <v>2711</v>
      </c>
      <c r="E68" s="141">
        <v>43085</v>
      </c>
      <c r="F68" s="141">
        <v>43404</v>
      </c>
      <c r="G68" s="156">
        <f t="shared" si="3"/>
        <v>10.633333333333333</v>
      </c>
      <c r="H68" s="64" t="s">
        <v>2687</v>
      </c>
      <c r="I68" s="117" t="s">
        <v>887</v>
      </c>
      <c r="J68" s="117" t="s">
        <v>944</v>
      </c>
      <c r="K68" s="66">
        <v>1855314773</v>
      </c>
      <c r="L68" s="120" t="s">
        <v>1148</v>
      </c>
      <c r="M68" s="114">
        <v>1</v>
      </c>
      <c r="N68" s="120" t="s">
        <v>27</v>
      </c>
      <c r="O68" s="65" t="s">
        <v>1148</v>
      </c>
      <c r="P68" s="78"/>
    </row>
    <row r="69" spans="1:16" s="7" customFormat="1" ht="24.75" customHeight="1" outlineLevel="1" x14ac:dyDescent="0.3">
      <c r="A69" s="140">
        <v>22</v>
      </c>
      <c r="B69" s="118" t="s">
        <v>2677</v>
      </c>
      <c r="C69" s="120" t="s">
        <v>31</v>
      </c>
      <c r="D69" s="117" t="s">
        <v>2711</v>
      </c>
      <c r="E69" s="141">
        <v>43085</v>
      </c>
      <c r="F69" s="141">
        <v>43404</v>
      </c>
      <c r="G69" s="156">
        <f t="shared" si="3"/>
        <v>10.633333333333333</v>
      </c>
      <c r="H69" s="118" t="s">
        <v>2687</v>
      </c>
      <c r="I69" s="117" t="s">
        <v>887</v>
      </c>
      <c r="J69" s="117" t="s">
        <v>943</v>
      </c>
      <c r="K69" s="119">
        <v>1855314773</v>
      </c>
      <c r="L69" s="120" t="s">
        <v>1148</v>
      </c>
      <c r="M69" s="114">
        <v>1</v>
      </c>
      <c r="N69" s="120" t="s">
        <v>27</v>
      </c>
      <c r="O69" s="65" t="s">
        <v>1148</v>
      </c>
      <c r="P69" s="78"/>
    </row>
    <row r="70" spans="1:16" s="7" customFormat="1" ht="24.75" customHeight="1" outlineLevel="1" x14ac:dyDescent="0.3">
      <c r="A70" s="140">
        <v>23</v>
      </c>
      <c r="B70" s="118" t="s">
        <v>2677</v>
      </c>
      <c r="C70" s="120" t="s">
        <v>31</v>
      </c>
      <c r="D70" s="117" t="s">
        <v>2711</v>
      </c>
      <c r="E70" s="141">
        <v>43085</v>
      </c>
      <c r="F70" s="141">
        <v>43404</v>
      </c>
      <c r="G70" s="156">
        <f t="shared" si="3"/>
        <v>10.633333333333333</v>
      </c>
      <c r="H70" s="118" t="s">
        <v>2687</v>
      </c>
      <c r="I70" s="117" t="s">
        <v>887</v>
      </c>
      <c r="J70" s="117" t="s">
        <v>907</v>
      </c>
      <c r="K70" s="119">
        <v>1855314773</v>
      </c>
      <c r="L70" s="120" t="s">
        <v>1148</v>
      </c>
      <c r="M70" s="114">
        <v>1</v>
      </c>
      <c r="N70" s="120" t="s">
        <v>27</v>
      </c>
      <c r="O70" s="65" t="s">
        <v>1148</v>
      </c>
      <c r="P70" s="78"/>
    </row>
    <row r="71" spans="1:16" s="7" customFormat="1" ht="24.75" customHeight="1" outlineLevel="1" x14ac:dyDescent="0.3">
      <c r="A71" s="140">
        <v>24</v>
      </c>
      <c r="B71" s="118" t="s">
        <v>2677</v>
      </c>
      <c r="C71" s="120" t="s">
        <v>31</v>
      </c>
      <c r="D71" s="117" t="s">
        <v>2712</v>
      </c>
      <c r="E71" s="141">
        <v>43484</v>
      </c>
      <c r="F71" s="141">
        <v>43814</v>
      </c>
      <c r="G71" s="156">
        <f t="shared" si="3"/>
        <v>11</v>
      </c>
      <c r="H71" s="118" t="s">
        <v>2687</v>
      </c>
      <c r="I71" s="117" t="s">
        <v>887</v>
      </c>
      <c r="J71" s="117" t="s">
        <v>944</v>
      </c>
      <c r="K71" s="119">
        <v>2563527840</v>
      </c>
      <c r="L71" s="120" t="s">
        <v>1148</v>
      </c>
      <c r="M71" s="114">
        <v>1</v>
      </c>
      <c r="N71" s="120" t="s">
        <v>27</v>
      </c>
      <c r="O71" s="65" t="s">
        <v>1148</v>
      </c>
      <c r="P71" s="78"/>
    </row>
    <row r="72" spans="1:16" s="7" customFormat="1" ht="24.75" customHeight="1" outlineLevel="1" x14ac:dyDescent="0.3">
      <c r="A72" s="140">
        <v>25</v>
      </c>
      <c r="B72" s="118" t="s">
        <v>2677</v>
      </c>
      <c r="C72" s="120" t="s">
        <v>31</v>
      </c>
      <c r="D72" s="117" t="s">
        <v>2712</v>
      </c>
      <c r="E72" s="141">
        <v>43484</v>
      </c>
      <c r="F72" s="141">
        <v>43814</v>
      </c>
      <c r="G72" s="156">
        <f t="shared" si="3"/>
        <v>11</v>
      </c>
      <c r="H72" s="118" t="s">
        <v>2687</v>
      </c>
      <c r="I72" s="117" t="s">
        <v>887</v>
      </c>
      <c r="J72" s="117" t="s">
        <v>943</v>
      </c>
      <c r="K72" s="119">
        <v>2563527840</v>
      </c>
      <c r="L72" s="120" t="s">
        <v>1148</v>
      </c>
      <c r="M72" s="114">
        <v>1</v>
      </c>
      <c r="N72" s="120" t="s">
        <v>27</v>
      </c>
      <c r="O72" s="65" t="s">
        <v>1148</v>
      </c>
      <c r="P72" s="78"/>
    </row>
    <row r="73" spans="1:16" s="7" customFormat="1" ht="24.75" customHeight="1" outlineLevel="1" x14ac:dyDescent="0.3">
      <c r="A73" s="140">
        <v>26</v>
      </c>
      <c r="B73" s="118" t="s">
        <v>2677</v>
      </c>
      <c r="C73" s="120" t="s">
        <v>31</v>
      </c>
      <c r="D73" s="117" t="s">
        <v>2712</v>
      </c>
      <c r="E73" s="141">
        <v>43484</v>
      </c>
      <c r="F73" s="141">
        <v>43814</v>
      </c>
      <c r="G73" s="156">
        <f t="shared" si="3"/>
        <v>11</v>
      </c>
      <c r="H73" s="118" t="s">
        <v>2687</v>
      </c>
      <c r="I73" s="117" t="s">
        <v>887</v>
      </c>
      <c r="J73" s="117" t="s">
        <v>907</v>
      </c>
      <c r="K73" s="119">
        <v>2563527840</v>
      </c>
      <c r="L73" s="120" t="s">
        <v>1148</v>
      </c>
      <c r="M73" s="114">
        <v>1</v>
      </c>
      <c r="N73" s="120" t="s">
        <v>27</v>
      </c>
      <c r="O73" s="65" t="s">
        <v>1148</v>
      </c>
      <c r="P73" s="78"/>
    </row>
    <row r="74" spans="1:16" s="7" customFormat="1" ht="24.75" customHeight="1" outlineLevel="1" x14ac:dyDescent="0.3">
      <c r="A74" s="140">
        <v>27</v>
      </c>
      <c r="B74" s="118" t="s">
        <v>2677</v>
      </c>
      <c r="C74" s="120" t="s">
        <v>31</v>
      </c>
      <c r="D74" s="117" t="s">
        <v>2712</v>
      </c>
      <c r="E74" s="141">
        <v>43484</v>
      </c>
      <c r="F74" s="141">
        <v>43814</v>
      </c>
      <c r="G74" s="156">
        <f t="shared" si="3"/>
        <v>11</v>
      </c>
      <c r="H74" s="118" t="s">
        <v>2687</v>
      </c>
      <c r="I74" s="117" t="s">
        <v>887</v>
      </c>
      <c r="J74" s="117" t="s">
        <v>942</v>
      </c>
      <c r="K74" s="119">
        <v>2563527840</v>
      </c>
      <c r="L74" s="120" t="s">
        <v>1148</v>
      </c>
      <c r="M74" s="114">
        <v>1</v>
      </c>
      <c r="N74" s="120" t="s">
        <v>27</v>
      </c>
      <c r="O74" s="65" t="s">
        <v>1148</v>
      </c>
      <c r="P74" s="78"/>
    </row>
    <row r="75" spans="1:16" s="7" customFormat="1" ht="24.75" customHeight="1" outlineLevel="1" x14ac:dyDescent="0.3">
      <c r="A75" s="140">
        <v>28</v>
      </c>
      <c r="B75" s="118" t="s">
        <v>2677</v>
      </c>
      <c r="C75" s="120" t="s">
        <v>31</v>
      </c>
      <c r="D75" s="117" t="s">
        <v>2713</v>
      </c>
      <c r="E75" s="141">
        <v>41943</v>
      </c>
      <c r="F75" s="141">
        <v>41988</v>
      </c>
      <c r="G75" s="156">
        <f t="shared" si="3"/>
        <v>1.5</v>
      </c>
      <c r="H75" s="118" t="s">
        <v>2684</v>
      </c>
      <c r="I75" s="117" t="s">
        <v>887</v>
      </c>
      <c r="J75" s="117" t="s">
        <v>944</v>
      </c>
      <c r="K75" s="119">
        <v>254147604</v>
      </c>
      <c r="L75" s="120" t="s">
        <v>1148</v>
      </c>
      <c r="M75" s="114">
        <v>1</v>
      </c>
      <c r="N75" s="120" t="s">
        <v>27</v>
      </c>
      <c r="O75" s="65" t="s">
        <v>1148</v>
      </c>
      <c r="P75" s="78"/>
    </row>
    <row r="76" spans="1:16" s="7" customFormat="1" ht="24.75" customHeight="1" outlineLevel="1" x14ac:dyDescent="0.3">
      <c r="A76" s="140">
        <v>29</v>
      </c>
      <c r="B76" s="118" t="s">
        <v>2677</v>
      </c>
      <c r="C76" s="120" t="s">
        <v>31</v>
      </c>
      <c r="D76" s="117" t="s">
        <v>2713</v>
      </c>
      <c r="E76" s="141">
        <v>41943</v>
      </c>
      <c r="F76" s="141">
        <v>41988</v>
      </c>
      <c r="G76" s="156">
        <f t="shared" si="3"/>
        <v>1.5</v>
      </c>
      <c r="H76" s="118" t="s">
        <v>2684</v>
      </c>
      <c r="I76" s="117" t="s">
        <v>887</v>
      </c>
      <c r="J76" s="117" t="s">
        <v>943</v>
      </c>
      <c r="K76" s="119">
        <v>254147604</v>
      </c>
      <c r="L76" s="120" t="s">
        <v>1148</v>
      </c>
      <c r="M76" s="114">
        <v>1</v>
      </c>
      <c r="N76" s="120" t="s">
        <v>27</v>
      </c>
      <c r="O76" s="65" t="s">
        <v>1148</v>
      </c>
      <c r="P76" s="78"/>
    </row>
    <row r="77" spans="1:16" s="7" customFormat="1" ht="24.75" customHeight="1" outlineLevel="1" x14ac:dyDescent="0.3">
      <c r="A77" s="140">
        <v>30</v>
      </c>
      <c r="B77" s="118" t="s">
        <v>2677</v>
      </c>
      <c r="C77" s="120" t="s">
        <v>31</v>
      </c>
      <c r="D77" s="117" t="s">
        <v>2713</v>
      </c>
      <c r="E77" s="141">
        <v>41943</v>
      </c>
      <c r="F77" s="141">
        <v>41988</v>
      </c>
      <c r="G77" s="156">
        <f t="shared" si="3"/>
        <v>1.5</v>
      </c>
      <c r="H77" s="118" t="s">
        <v>2684</v>
      </c>
      <c r="I77" s="117" t="s">
        <v>887</v>
      </c>
      <c r="J77" s="117" t="s">
        <v>907</v>
      </c>
      <c r="K77" s="119">
        <v>254147604</v>
      </c>
      <c r="L77" s="120" t="s">
        <v>1148</v>
      </c>
      <c r="M77" s="114">
        <v>1</v>
      </c>
      <c r="N77" s="120" t="s">
        <v>27</v>
      </c>
      <c r="O77" s="65" t="s">
        <v>1148</v>
      </c>
      <c r="P77" s="78"/>
    </row>
    <row r="78" spans="1:16" s="7" customFormat="1" ht="24.75" customHeight="1" outlineLevel="1" x14ac:dyDescent="0.3">
      <c r="A78" s="140">
        <v>31</v>
      </c>
      <c r="B78" s="118" t="s">
        <v>2677</v>
      </c>
      <c r="C78" s="120" t="s">
        <v>31</v>
      </c>
      <c r="D78" s="63" t="s">
        <v>2714</v>
      </c>
      <c r="E78" s="141">
        <v>42678</v>
      </c>
      <c r="F78" s="141">
        <v>43312</v>
      </c>
      <c r="G78" s="156">
        <f t="shared" si="3"/>
        <v>21.133333333333333</v>
      </c>
      <c r="H78" s="64" t="s">
        <v>2715</v>
      </c>
      <c r="I78" s="117" t="s">
        <v>887</v>
      </c>
      <c r="J78" s="63" t="s">
        <v>893</v>
      </c>
      <c r="K78" s="66">
        <v>2490233696</v>
      </c>
      <c r="L78" s="120" t="s">
        <v>1148</v>
      </c>
      <c r="M78" s="114">
        <v>1</v>
      </c>
      <c r="N78" s="120" t="s">
        <v>27</v>
      </c>
      <c r="O78" s="65" t="s">
        <v>1148</v>
      </c>
      <c r="P78" s="78"/>
    </row>
    <row r="79" spans="1:16" s="7" customFormat="1" ht="24.75" customHeight="1" outlineLevel="1" x14ac:dyDescent="0.3">
      <c r="A79" s="140">
        <v>32</v>
      </c>
      <c r="B79" s="118" t="s">
        <v>2677</v>
      </c>
      <c r="C79" s="120" t="s">
        <v>31</v>
      </c>
      <c r="D79" s="63" t="s">
        <v>2716</v>
      </c>
      <c r="E79" s="141">
        <v>43451</v>
      </c>
      <c r="F79" s="141">
        <v>43921</v>
      </c>
      <c r="G79" s="156">
        <f t="shared" si="3"/>
        <v>15.666666666666666</v>
      </c>
      <c r="H79" s="64" t="s">
        <v>2717</v>
      </c>
      <c r="I79" s="117" t="s">
        <v>887</v>
      </c>
      <c r="J79" s="117" t="s">
        <v>893</v>
      </c>
      <c r="K79" s="66">
        <v>3072109114</v>
      </c>
      <c r="L79" s="120" t="s">
        <v>1148</v>
      </c>
      <c r="M79" s="114">
        <v>1</v>
      </c>
      <c r="N79" s="120" t="s">
        <v>27</v>
      </c>
      <c r="O79" s="65" t="s">
        <v>1148</v>
      </c>
      <c r="P79" s="78"/>
    </row>
    <row r="80" spans="1:16" s="7" customFormat="1" ht="24.75" customHeight="1" outlineLevel="1" x14ac:dyDescent="0.3">
      <c r="A80" s="140">
        <v>33</v>
      </c>
      <c r="B80" s="118" t="s">
        <v>2677</v>
      </c>
      <c r="C80" s="120" t="s">
        <v>31</v>
      </c>
      <c r="D80" s="117" t="s">
        <v>2716</v>
      </c>
      <c r="E80" s="141">
        <v>43451</v>
      </c>
      <c r="F80" s="141">
        <v>43921</v>
      </c>
      <c r="G80" s="156">
        <f t="shared" si="3"/>
        <v>15.666666666666666</v>
      </c>
      <c r="H80" s="118" t="s">
        <v>2717</v>
      </c>
      <c r="I80" s="117" t="s">
        <v>887</v>
      </c>
      <c r="J80" s="63" t="s">
        <v>944</v>
      </c>
      <c r="K80" s="119">
        <v>3072109114</v>
      </c>
      <c r="L80" s="120" t="s">
        <v>1148</v>
      </c>
      <c r="M80" s="114">
        <v>1</v>
      </c>
      <c r="N80" s="120" t="s">
        <v>27</v>
      </c>
      <c r="O80" s="65" t="s">
        <v>1148</v>
      </c>
      <c r="P80" s="78"/>
    </row>
    <row r="81" spans="1:16" s="7" customFormat="1" ht="24.75" customHeight="1" outlineLevel="1" x14ac:dyDescent="0.3">
      <c r="A81" s="140">
        <v>34</v>
      </c>
      <c r="B81" s="118" t="s">
        <v>2677</v>
      </c>
      <c r="C81" s="120" t="s">
        <v>31</v>
      </c>
      <c r="D81" s="117" t="s">
        <v>2716</v>
      </c>
      <c r="E81" s="141">
        <v>43451</v>
      </c>
      <c r="F81" s="141">
        <v>43921</v>
      </c>
      <c r="G81" s="156">
        <f t="shared" si="3"/>
        <v>15.666666666666666</v>
      </c>
      <c r="H81" s="118" t="s">
        <v>2717</v>
      </c>
      <c r="I81" s="117" t="s">
        <v>887</v>
      </c>
      <c r="J81" s="63" t="s">
        <v>943</v>
      </c>
      <c r="K81" s="119">
        <v>3072109114</v>
      </c>
      <c r="L81" s="120" t="s">
        <v>1148</v>
      </c>
      <c r="M81" s="114">
        <v>1</v>
      </c>
      <c r="N81" s="120" t="s">
        <v>27</v>
      </c>
      <c r="O81" s="65" t="s">
        <v>1148</v>
      </c>
      <c r="P81" s="78"/>
    </row>
    <row r="82" spans="1:16" s="7" customFormat="1" ht="24.75" customHeight="1" outlineLevel="1" x14ac:dyDescent="0.3">
      <c r="A82" s="140">
        <v>35</v>
      </c>
      <c r="B82" s="118" t="s">
        <v>2677</v>
      </c>
      <c r="C82" s="120" t="s">
        <v>31</v>
      </c>
      <c r="D82" s="117" t="s">
        <v>2712</v>
      </c>
      <c r="E82" s="141">
        <v>43484</v>
      </c>
      <c r="F82" s="141">
        <v>43814</v>
      </c>
      <c r="G82" s="156">
        <f t="shared" si="3"/>
        <v>11</v>
      </c>
      <c r="H82" s="118" t="s">
        <v>2687</v>
      </c>
      <c r="I82" s="117" t="s">
        <v>887</v>
      </c>
      <c r="J82" s="117" t="s">
        <v>907</v>
      </c>
      <c r="K82" s="119">
        <v>2563527840</v>
      </c>
      <c r="L82" s="120" t="s">
        <v>1148</v>
      </c>
      <c r="M82" s="114">
        <v>1</v>
      </c>
      <c r="N82" s="120" t="s">
        <v>27</v>
      </c>
      <c r="O82" s="120" t="s">
        <v>1148</v>
      </c>
      <c r="P82" s="78"/>
    </row>
    <row r="83" spans="1:16" s="7" customFormat="1" ht="24.75" customHeight="1" outlineLevel="1" x14ac:dyDescent="0.3">
      <c r="A83" s="140">
        <v>36</v>
      </c>
      <c r="B83" s="118" t="s">
        <v>2677</v>
      </c>
      <c r="C83" s="120" t="s">
        <v>31</v>
      </c>
      <c r="D83" s="117" t="s">
        <v>2711</v>
      </c>
      <c r="E83" s="141">
        <v>43085</v>
      </c>
      <c r="F83" s="141">
        <v>43404</v>
      </c>
      <c r="G83" s="156">
        <f t="shared" si="3"/>
        <v>10.633333333333333</v>
      </c>
      <c r="H83" s="118" t="s">
        <v>2687</v>
      </c>
      <c r="I83" s="117" t="s">
        <v>887</v>
      </c>
      <c r="J83" s="117" t="s">
        <v>944</v>
      </c>
      <c r="K83" s="119">
        <v>1855314773</v>
      </c>
      <c r="L83" s="120" t="s">
        <v>1148</v>
      </c>
      <c r="M83" s="114">
        <v>1</v>
      </c>
      <c r="N83" s="120" t="s">
        <v>27</v>
      </c>
      <c r="O83" s="120" t="s">
        <v>1148</v>
      </c>
      <c r="P83" s="78"/>
    </row>
    <row r="84" spans="1:16" s="7" customFormat="1" ht="24.75" customHeight="1" outlineLevel="1" x14ac:dyDescent="0.3">
      <c r="A84" s="140">
        <v>37</v>
      </c>
      <c r="B84" s="118" t="s">
        <v>2677</v>
      </c>
      <c r="C84" s="120" t="s">
        <v>31</v>
      </c>
      <c r="D84" s="117" t="s">
        <v>2709</v>
      </c>
      <c r="E84" s="141">
        <v>42720</v>
      </c>
      <c r="F84" s="141">
        <v>43084</v>
      </c>
      <c r="G84" s="156">
        <f t="shared" si="3"/>
        <v>12.133333333333333</v>
      </c>
      <c r="H84" s="118" t="s">
        <v>2710</v>
      </c>
      <c r="I84" s="117" t="s">
        <v>887</v>
      </c>
      <c r="J84" s="117" t="s">
        <v>943</v>
      </c>
      <c r="K84" s="119">
        <v>2389539628</v>
      </c>
      <c r="L84" s="120" t="s">
        <v>1148</v>
      </c>
      <c r="M84" s="114">
        <v>1</v>
      </c>
      <c r="N84" s="120" t="s">
        <v>27</v>
      </c>
      <c r="O84" s="120" t="s">
        <v>1148</v>
      </c>
      <c r="P84" s="78"/>
    </row>
    <row r="85" spans="1:16" s="7" customFormat="1" ht="24.75" customHeight="1" outlineLevel="1" x14ac:dyDescent="0.3">
      <c r="A85" s="140">
        <v>38</v>
      </c>
      <c r="B85" s="118"/>
      <c r="C85" s="120"/>
      <c r="D85" s="117"/>
      <c r="E85" s="141"/>
      <c r="F85" s="141"/>
      <c r="G85" s="156" t="str">
        <f t="shared" si="3"/>
        <v/>
      </c>
      <c r="H85" s="118"/>
      <c r="I85" s="117"/>
      <c r="J85" s="117"/>
      <c r="K85" s="119"/>
      <c r="L85" s="120"/>
      <c r="M85" s="114"/>
      <c r="N85" s="120"/>
      <c r="O85" s="120"/>
      <c r="P85" s="78"/>
    </row>
    <row r="86" spans="1:16" s="7" customFormat="1" ht="24.75" customHeight="1" outlineLevel="1" x14ac:dyDescent="0.3">
      <c r="A86" s="140">
        <v>39</v>
      </c>
      <c r="B86" s="118"/>
      <c r="C86" s="120"/>
      <c r="D86" s="117"/>
      <c r="E86" s="141"/>
      <c r="F86" s="141"/>
      <c r="G86" s="156" t="str">
        <f t="shared" si="3"/>
        <v/>
      </c>
      <c r="H86" s="118"/>
      <c r="I86" s="117"/>
      <c r="J86" s="117"/>
      <c r="K86" s="119"/>
      <c r="L86" s="120"/>
      <c r="M86" s="114"/>
      <c r="N86" s="120"/>
      <c r="O86" s="120"/>
      <c r="P86" s="78"/>
    </row>
    <row r="87" spans="1:16" s="7" customFormat="1" ht="24.75" customHeight="1" outlineLevel="1" x14ac:dyDescent="0.3">
      <c r="A87" s="140">
        <v>40</v>
      </c>
      <c r="B87" s="118"/>
      <c r="C87" s="120"/>
      <c r="D87" s="117"/>
      <c r="E87" s="141"/>
      <c r="F87" s="141"/>
      <c r="G87" s="156" t="str">
        <f t="shared" si="3"/>
        <v/>
      </c>
      <c r="H87" s="118"/>
      <c r="I87" s="117"/>
      <c r="J87" s="117"/>
      <c r="K87" s="119"/>
      <c r="L87" s="120"/>
      <c r="M87" s="114"/>
      <c r="N87" s="120"/>
      <c r="O87" s="120"/>
      <c r="P87" s="78"/>
    </row>
    <row r="88" spans="1:16" s="7" customFormat="1" ht="24.75" customHeight="1" outlineLevel="1" x14ac:dyDescent="0.3">
      <c r="A88" s="140">
        <v>41</v>
      </c>
      <c r="B88" s="118"/>
      <c r="C88" s="120"/>
      <c r="D88" s="117"/>
      <c r="E88" s="141"/>
      <c r="F88" s="141"/>
      <c r="G88" s="156" t="str">
        <f t="shared" si="3"/>
        <v/>
      </c>
      <c r="H88" s="118"/>
      <c r="I88" s="117"/>
      <c r="J88" s="117"/>
      <c r="K88" s="119"/>
      <c r="L88" s="120"/>
      <c r="M88" s="114"/>
      <c r="N88" s="120"/>
      <c r="O88" s="120"/>
      <c r="P88" s="78"/>
    </row>
    <row r="89" spans="1:16" s="7" customFormat="1" ht="24.75" customHeight="1" outlineLevel="1" x14ac:dyDescent="0.3">
      <c r="A89" s="140">
        <v>42</v>
      </c>
      <c r="B89" s="118"/>
      <c r="C89" s="120"/>
      <c r="D89" s="117"/>
      <c r="E89" s="141"/>
      <c r="F89" s="141"/>
      <c r="G89" s="156" t="str">
        <f t="shared" si="3"/>
        <v/>
      </c>
      <c r="H89" s="118"/>
      <c r="I89" s="117"/>
      <c r="J89" s="117"/>
      <c r="K89" s="119"/>
      <c r="L89" s="120"/>
      <c r="M89" s="114"/>
      <c r="N89" s="120"/>
      <c r="O89" s="120"/>
      <c r="P89" s="78"/>
    </row>
    <row r="90" spans="1:16" s="7" customFormat="1" ht="24.75" customHeight="1" outlineLevel="1" x14ac:dyDescent="0.3">
      <c r="A90" s="140">
        <v>43</v>
      </c>
      <c r="B90" s="118"/>
      <c r="C90" s="120"/>
      <c r="D90" s="117"/>
      <c r="E90" s="141"/>
      <c r="F90" s="141"/>
      <c r="G90" s="156" t="str">
        <f t="shared" si="3"/>
        <v/>
      </c>
      <c r="H90" s="118"/>
      <c r="I90" s="117"/>
      <c r="J90" s="117"/>
      <c r="K90" s="119"/>
      <c r="L90" s="120"/>
      <c r="M90" s="114"/>
      <c r="N90" s="120"/>
      <c r="O90" s="120"/>
      <c r="P90" s="78"/>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8"/>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8"/>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8"/>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8"/>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8"/>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8"/>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8"/>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8"/>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8"/>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8"/>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8"/>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8"/>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8"/>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8"/>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8"/>
    </row>
    <row r="106" spans="1:16" s="7" customFormat="1" ht="24.75" customHeight="1" outlineLevel="1" x14ac:dyDescent="0.3">
      <c r="A106" s="140">
        <v>59</v>
      </c>
      <c r="B106" s="118"/>
      <c r="C106" s="120"/>
      <c r="D106" s="117"/>
      <c r="E106" s="141"/>
      <c r="F106" s="141"/>
      <c r="G106" s="156" t="str">
        <f t="shared" si="3"/>
        <v/>
      </c>
      <c r="H106" s="118"/>
      <c r="I106" s="117"/>
      <c r="J106" s="117"/>
      <c r="K106" s="119"/>
      <c r="L106" s="120"/>
      <c r="M106" s="114"/>
      <c r="N106" s="120"/>
      <c r="O106" s="120"/>
      <c r="P106" s="78"/>
    </row>
    <row r="107" spans="1:16" s="7" customFormat="1" ht="24.75" customHeight="1" outlineLevel="1" x14ac:dyDescent="0.3">
      <c r="A107" s="140">
        <v>60</v>
      </c>
      <c r="B107" s="118"/>
      <c r="C107" s="120"/>
      <c r="D107" s="117"/>
      <c r="E107" s="141"/>
      <c r="F107" s="141"/>
      <c r="G107" s="156" t="str">
        <f t="shared" si="3"/>
        <v/>
      </c>
      <c r="H107" s="118"/>
      <c r="I107" s="117"/>
      <c r="J107" s="117"/>
      <c r="K107" s="119"/>
      <c r="L107" s="120"/>
      <c r="M107" s="114"/>
      <c r="N107" s="120"/>
      <c r="O107" s="120"/>
      <c r="P107" s="78"/>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5"/>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9">
        <v>1</v>
      </c>
      <c r="B114" s="157" t="s">
        <v>2665</v>
      </c>
      <c r="C114" s="159" t="s">
        <v>31</v>
      </c>
      <c r="D114" s="117" t="s">
        <v>2688</v>
      </c>
      <c r="E114" s="141">
        <v>43882</v>
      </c>
      <c r="F114" s="141">
        <v>44196</v>
      </c>
      <c r="G114" s="156">
        <f>IF(AND(E114&lt;&gt;"",F114&lt;&gt;""),((F114-E114)/30),"")</f>
        <v>10.466666666666667</v>
      </c>
      <c r="H114" s="118" t="s">
        <v>2697</v>
      </c>
      <c r="I114" s="117" t="s">
        <v>887</v>
      </c>
      <c r="J114" s="117" t="s">
        <v>954</v>
      </c>
      <c r="K114" s="119">
        <v>2986836436</v>
      </c>
      <c r="L114" s="99">
        <f>+IF(AND(K114&gt;0,O114="Ejecución"),(K114/877802)*Tabla28[[#This Row],[% participación]],IF(AND(K114&gt;0,O114&lt;&gt;"Ejecución"),"-",""))</f>
        <v>3402.6311582794297</v>
      </c>
      <c r="M114" s="120" t="s">
        <v>1148</v>
      </c>
      <c r="N114" s="169">
        <v>1</v>
      </c>
      <c r="O114" s="158" t="s">
        <v>1150</v>
      </c>
      <c r="P114" s="77"/>
    </row>
    <row r="115" spans="1:16" s="6" customFormat="1" ht="24.75" customHeight="1" x14ac:dyDescent="0.3">
      <c r="A115" s="139">
        <v>2</v>
      </c>
      <c r="B115" s="157" t="s">
        <v>2665</v>
      </c>
      <c r="C115" s="159" t="s">
        <v>31</v>
      </c>
      <c r="D115" s="117" t="s">
        <v>2689</v>
      </c>
      <c r="E115" s="141">
        <v>43885</v>
      </c>
      <c r="F115" s="141">
        <v>44196</v>
      </c>
      <c r="G115" s="156">
        <f t="shared" ref="G115:G116" si="4">IF(AND(E115&lt;&gt;"",F115&lt;&gt;""),((F115-E115)/30),"")</f>
        <v>10.366666666666667</v>
      </c>
      <c r="H115" s="118" t="s">
        <v>2697</v>
      </c>
      <c r="I115" s="117" t="s">
        <v>887</v>
      </c>
      <c r="J115" s="117" t="s">
        <v>947</v>
      </c>
      <c r="K115" s="67">
        <v>3736648802</v>
      </c>
      <c r="L115" s="99">
        <f>+IF(AND(K115&gt;0,O115="Ejecución"),(K115/877802)*Tabla28[[#This Row],[% participación]],IF(AND(K115&gt;0,O115&lt;&gt;"Ejecución"),"-",""))</f>
        <v>4256.8242063700018</v>
      </c>
      <c r="M115" s="120" t="s">
        <v>1148</v>
      </c>
      <c r="N115" s="169">
        <v>1</v>
      </c>
      <c r="O115" s="158" t="s">
        <v>1150</v>
      </c>
      <c r="P115" s="77"/>
    </row>
    <row r="116" spans="1:16" s="6" customFormat="1" ht="24.75" customHeight="1" x14ac:dyDescent="0.3">
      <c r="A116" s="139">
        <v>3</v>
      </c>
      <c r="B116" s="157" t="s">
        <v>2665</v>
      </c>
      <c r="C116" s="159" t="s">
        <v>31</v>
      </c>
      <c r="D116" s="117" t="s">
        <v>2690</v>
      </c>
      <c r="E116" s="141">
        <v>43885</v>
      </c>
      <c r="F116" s="141">
        <v>44196</v>
      </c>
      <c r="G116" s="156">
        <f t="shared" si="4"/>
        <v>10.366666666666667</v>
      </c>
      <c r="H116" s="118" t="s">
        <v>2697</v>
      </c>
      <c r="I116" s="117" t="s">
        <v>887</v>
      </c>
      <c r="J116" s="117" t="s">
        <v>959</v>
      </c>
      <c r="K116" s="67">
        <v>2808257569</v>
      </c>
      <c r="L116" s="99">
        <f>+IF(AND(K116&gt;0,O116="Ejecución"),(K116/877802)*Tabla28[[#This Row],[% participación]],IF(AND(K116&gt;0,O116&lt;&gt;"Ejecución"),"-",""))</f>
        <v>3199.1924932957545</v>
      </c>
      <c r="M116" s="120" t="s">
        <v>1148</v>
      </c>
      <c r="N116" s="169">
        <v>1</v>
      </c>
      <c r="O116" s="158" t="s">
        <v>1150</v>
      </c>
      <c r="P116" s="77"/>
    </row>
    <row r="117" spans="1:16" s="6" customFormat="1" ht="24.75" customHeight="1" outlineLevel="1" x14ac:dyDescent="0.3">
      <c r="A117" s="139">
        <v>4</v>
      </c>
      <c r="B117" s="157" t="s">
        <v>2665</v>
      </c>
      <c r="C117" s="159" t="s">
        <v>31</v>
      </c>
      <c r="D117" s="117" t="s">
        <v>2691</v>
      </c>
      <c r="E117" s="141">
        <v>43888</v>
      </c>
      <c r="F117" s="141">
        <v>44196</v>
      </c>
      <c r="G117" s="156">
        <f t="shared" ref="G117:G159" si="5">IF(AND(E117&lt;&gt;"",F117&lt;&gt;""),((F117-E117)/30),"")</f>
        <v>10.266666666666667</v>
      </c>
      <c r="H117" s="118" t="s">
        <v>2697</v>
      </c>
      <c r="I117" s="117" t="s">
        <v>887</v>
      </c>
      <c r="J117" s="117" t="s">
        <v>893</v>
      </c>
      <c r="K117" s="67">
        <v>3283207072</v>
      </c>
      <c r="L117" s="99">
        <f>+IF(AND(K117&gt;0,O117="Ejecución"),(K117/877802)*Tabla28[[#This Row],[% participación]],IF(AND(K117&gt;0,O117&lt;&gt;"Ejecución"),"-",""))</f>
        <v>3740.2592748706429</v>
      </c>
      <c r="M117" s="120" t="s">
        <v>1148</v>
      </c>
      <c r="N117" s="169">
        <f>+IF(M121="No",1,IF(M121="Si","Ingrese %",""))</f>
        <v>1</v>
      </c>
      <c r="O117" s="158" t="s">
        <v>1150</v>
      </c>
      <c r="P117" s="77"/>
    </row>
    <row r="118" spans="1:16" s="7" customFormat="1" ht="24.75" customHeight="1" outlineLevel="1" x14ac:dyDescent="0.3">
      <c r="A118" s="140">
        <v>5</v>
      </c>
      <c r="B118" s="157" t="s">
        <v>2665</v>
      </c>
      <c r="C118" s="159" t="s">
        <v>31</v>
      </c>
      <c r="D118" s="117" t="s">
        <v>2692</v>
      </c>
      <c r="E118" s="141">
        <v>43881</v>
      </c>
      <c r="F118" s="141">
        <v>44196</v>
      </c>
      <c r="G118" s="156">
        <f t="shared" si="5"/>
        <v>10.5</v>
      </c>
      <c r="H118" s="118" t="s">
        <v>2697</v>
      </c>
      <c r="I118" s="117" t="s">
        <v>887</v>
      </c>
      <c r="J118" s="117" t="s">
        <v>929</v>
      </c>
      <c r="K118" s="67">
        <v>926120018</v>
      </c>
      <c r="L118" s="99">
        <f>+IF(AND(K118&gt;0,O118="Ejecución"),(K118/877802)*Tabla28[[#This Row],[% participación]],IF(AND(K118&gt;0,O118&lt;&gt;"Ejecución"),"-",""))</f>
        <v>1055.0443243464927</v>
      </c>
      <c r="M118" s="120" t="s">
        <v>1148</v>
      </c>
      <c r="N118" s="169">
        <f>+IF(M122="No",1,IF(M122="Si","Ingrese %",""))</f>
        <v>1</v>
      </c>
      <c r="O118" s="158" t="s">
        <v>1150</v>
      </c>
      <c r="P118" s="78"/>
    </row>
    <row r="119" spans="1:16" s="7" customFormat="1" ht="24.75" customHeight="1" outlineLevel="1" x14ac:dyDescent="0.3">
      <c r="A119" s="140">
        <v>6</v>
      </c>
      <c r="B119" s="157" t="s">
        <v>2665</v>
      </c>
      <c r="C119" s="159" t="s">
        <v>31</v>
      </c>
      <c r="D119" s="117" t="s">
        <v>2693</v>
      </c>
      <c r="E119" s="141">
        <v>43882</v>
      </c>
      <c r="F119" s="141">
        <v>44196</v>
      </c>
      <c r="G119" s="156">
        <f t="shared" si="5"/>
        <v>10.466666666666667</v>
      </c>
      <c r="H119" s="118" t="s">
        <v>2698</v>
      </c>
      <c r="I119" s="117" t="s">
        <v>887</v>
      </c>
      <c r="J119" s="117" t="s">
        <v>954</v>
      </c>
      <c r="K119" s="67">
        <v>660755445</v>
      </c>
      <c r="L119" s="99">
        <f>+IF(AND(K119&gt;0,O119="Ejecución"),(K119/877802)*Tabla28[[#This Row],[% participación]],IF(AND(K119&gt;0,O119&lt;&gt;"Ejecución"),"-",""))</f>
        <v>752.73859594760552</v>
      </c>
      <c r="M119" s="120" t="s">
        <v>1148</v>
      </c>
      <c r="N119" s="169">
        <v>1</v>
      </c>
      <c r="O119" s="158" t="s">
        <v>1150</v>
      </c>
      <c r="P119" s="78"/>
    </row>
    <row r="120" spans="1:16" s="7" customFormat="1" ht="24.75" customHeight="1" outlineLevel="1" x14ac:dyDescent="0.3">
      <c r="A120" s="140">
        <v>7</v>
      </c>
      <c r="B120" s="157" t="s">
        <v>2665</v>
      </c>
      <c r="C120" s="159" t="s">
        <v>31</v>
      </c>
      <c r="D120" s="117" t="s">
        <v>2694</v>
      </c>
      <c r="E120" s="141">
        <v>44169</v>
      </c>
      <c r="F120" s="141">
        <v>44773</v>
      </c>
      <c r="G120" s="156">
        <f t="shared" si="5"/>
        <v>20.133333333333333</v>
      </c>
      <c r="H120" s="118" t="s">
        <v>2699</v>
      </c>
      <c r="I120" s="117" t="s">
        <v>887</v>
      </c>
      <c r="J120" s="117" t="s">
        <v>407</v>
      </c>
      <c r="K120" s="67">
        <v>2409162712</v>
      </c>
      <c r="L120" s="99">
        <f>+IF(AND(K120&gt;0,O120="Ejecución"),(K120/877802)*Tabla28[[#This Row],[% participación]],IF(AND(K120&gt;0,O120&lt;&gt;"Ejecución"),"-",""))</f>
        <v>2744.5400124401631</v>
      </c>
      <c r="M120" s="120" t="s">
        <v>1148</v>
      </c>
      <c r="N120" s="169">
        <v>1</v>
      </c>
      <c r="O120" s="158" t="s">
        <v>1150</v>
      </c>
      <c r="P120" s="78"/>
    </row>
    <row r="121" spans="1:16" s="7" customFormat="1" ht="24.75" customHeight="1" outlineLevel="1" x14ac:dyDescent="0.3">
      <c r="A121" s="140">
        <v>8</v>
      </c>
      <c r="B121" s="157" t="s">
        <v>2665</v>
      </c>
      <c r="C121" s="159" t="s">
        <v>31</v>
      </c>
      <c r="D121" s="117" t="s">
        <v>2695</v>
      </c>
      <c r="E121" s="141">
        <v>44180</v>
      </c>
      <c r="F121" s="141">
        <v>44773</v>
      </c>
      <c r="G121" s="156">
        <f t="shared" si="5"/>
        <v>19.766666666666666</v>
      </c>
      <c r="H121" s="118" t="s">
        <v>2700</v>
      </c>
      <c r="I121" s="117" t="s">
        <v>163</v>
      </c>
      <c r="J121" s="117" t="s">
        <v>165</v>
      </c>
      <c r="K121" s="67">
        <v>4718931023</v>
      </c>
      <c r="L121" s="99">
        <f>+IF(AND(K121&gt;0,O121="Ejecución"),(K121/877802)*Tabla28[[#This Row],[% participación]],IF(AND(K121&gt;0,O121&lt;&gt;"Ejecución"),"-",""))</f>
        <v>5375.8490217611716</v>
      </c>
      <c r="M121" s="120" t="s">
        <v>1148</v>
      </c>
      <c r="N121" s="169">
        <v>1</v>
      </c>
      <c r="O121" s="158" t="s">
        <v>1150</v>
      </c>
      <c r="P121" s="78"/>
    </row>
    <row r="122" spans="1:16" s="7" customFormat="1" ht="24.75" customHeight="1" outlineLevel="1" x14ac:dyDescent="0.3">
      <c r="A122" s="140">
        <v>9</v>
      </c>
      <c r="B122" s="157" t="s">
        <v>2665</v>
      </c>
      <c r="C122" s="159" t="s">
        <v>31</v>
      </c>
      <c r="D122" s="117" t="s">
        <v>2696</v>
      </c>
      <c r="E122" s="141">
        <v>43888</v>
      </c>
      <c r="F122" s="141">
        <v>44196</v>
      </c>
      <c r="G122" s="156">
        <f t="shared" si="5"/>
        <v>10.266666666666667</v>
      </c>
      <c r="H122" s="118" t="s">
        <v>2697</v>
      </c>
      <c r="I122" s="117" t="s">
        <v>1156</v>
      </c>
      <c r="J122" s="117" t="s">
        <v>188</v>
      </c>
      <c r="K122" s="67">
        <v>471756212</v>
      </c>
      <c r="L122" s="99">
        <f>+IF(AND(K122&gt;0,O122="Ejecución"),(K122/877802)*Tabla28[[#This Row],[% participación]],IF(AND(K122&gt;0,O122&lt;&gt;"Ejecución"),"-",""))</f>
        <v>537.42895550477215</v>
      </c>
      <c r="M122" s="120" t="s">
        <v>1148</v>
      </c>
      <c r="N122" s="169">
        <v>1</v>
      </c>
      <c r="O122" s="158" t="s">
        <v>1150</v>
      </c>
      <c r="P122" s="78"/>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7"/>
      <c r="L123" s="99" t="str">
        <f>+IF(AND(K123&gt;0,O123="Ejecución"),(K123/877802)*Tabla28[[#This Row],[% participación]],IF(AND(K123&gt;0,O123&lt;&gt;"Ejecución"),"-",""))</f>
        <v/>
      </c>
      <c r="M123" s="65"/>
      <c r="N123" s="169" t="str">
        <f t="shared" ref="N123:N160" si="6">+IF(M123="No",1,IF(M123="Si","Ingrese %",""))</f>
        <v/>
      </c>
      <c r="O123" s="158" t="s">
        <v>1150</v>
      </c>
      <c r="P123" s="78"/>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7"/>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7"/>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7"/>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7"/>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7"/>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7"/>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7"/>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7"/>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7"/>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7"/>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7"/>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7"/>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7"/>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7"/>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7"/>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7"/>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7"/>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7"/>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7"/>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7"/>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7"/>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7"/>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7"/>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7"/>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7"/>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7"/>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7"/>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7"/>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7"/>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7"/>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7"/>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7"/>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3">
      <c r="A156" s="140">
        <v>43</v>
      </c>
      <c r="B156" s="157" t="s">
        <v>2665</v>
      </c>
      <c r="C156" s="159" t="s">
        <v>31</v>
      </c>
      <c r="D156" s="63"/>
      <c r="E156" s="141"/>
      <c r="F156" s="141"/>
      <c r="G156" s="156" t="str">
        <f t="shared" si="5"/>
        <v/>
      </c>
      <c r="H156" s="64"/>
      <c r="I156" s="63"/>
      <c r="J156" s="63"/>
      <c r="K156" s="67"/>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7"/>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7"/>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7"/>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7"/>
      <c r="L160" s="99" t="str">
        <f>+IF(AND(K160&gt;0,O160="Ejecución"),(K160/877802)*Tabla28[[#This Row],[% participación]],IF(AND(K160&gt;0,O160&lt;&gt;"Ejecución"),"-",""))</f>
        <v/>
      </c>
      <c r="M160" s="65"/>
      <c r="N160" s="169" t="str">
        <f t="shared" si="6"/>
        <v/>
      </c>
      <c r="O160" s="158" t="s">
        <v>1150</v>
      </c>
      <c r="P160" s="78"/>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5"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5" t="s">
        <v>26</v>
      </c>
      <c r="E167" s="8"/>
      <c r="F167" s="5"/>
      <c r="G167" s="105" t="s">
        <v>26</v>
      </c>
      <c r="I167" s="242" t="s">
        <v>2643</v>
      </c>
      <c r="J167" s="243"/>
      <c r="K167" s="243"/>
      <c r="L167" s="243"/>
      <c r="M167" s="243"/>
      <c r="N167" s="243"/>
      <c r="O167" s="244"/>
      <c r="U167" s="51"/>
    </row>
    <row r="168" spans="1:28" x14ac:dyDescent="0.3">
      <c r="A168" s="9"/>
      <c r="B168" s="219" t="s">
        <v>2658</v>
      </c>
      <c r="C168" s="219"/>
      <c r="D168" s="219"/>
      <c r="E168" s="8"/>
      <c r="F168" s="5"/>
      <c r="H168" s="80" t="s">
        <v>2657</v>
      </c>
      <c r="I168" s="242"/>
      <c r="J168" s="243"/>
      <c r="K168" s="243"/>
      <c r="L168" s="243"/>
      <c r="M168" s="243"/>
      <c r="N168" s="243"/>
      <c r="O168" s="244"/>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5"/>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c r="G179" s="161" t="str">
        <f>IF(F179&gt;0,SUM(E179+F179),"")</f>
        <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4"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2">
        <f>+SUM(G179:G182)</f>
        <v>0</v>
      </c>
      <c r="D185" s="90" t="s">
        <v>2628</v>
      </c>
      <c r="E185" s="93">
        <f>+(C185*SUM(K20:K35))</f>
        <v>0</v>
      </c>
      <c r="F185" s="91"/>
      <c r="G185" s="92"/>
      <c r="H185" s="87"/>
      <c r="I185" s="89" t="s">
        <v>2627</v>
      </c>
      <c r="J185" s="162">
        <f>+SUM(M179:M183)</f>
        <v>0.02</v>
      </c>
      <c r="K185" s="198" t="s">
        <v>2628</v>
      </c>
      <c r="L185" s="198"/>
      <c r="M185" s="93">
        <f>+J185*(SUM(K20:K35))</f>
        <v>48389039</v>
      </c>
      <c r="N185" s="94"/>
      <c r="O185" s="95"/>
    </row>
    <row r="186" spans="1:28" ht="15" thickBot="1" x14ac:dyDescent="0.35">
      <c r="A186" s="10"/>
      <c r="B186" s="96"/>
      <c r="C186" s="96"/>
      <c r="D186" s="96"/>
      <c r="E186" s="96"/>
      <c r="F186" s="96"/>
      <c r="G186" s="96"/>
      <c r="H186" s="96"/>
      <c r="I186" s="164" t="s">
        <v>2673</v>
      </c>
      <c r="J186" s="96"/>
      <c r="K186" s="96"/>
      <c r="L186" s="96"/>
      <c r="M186" s="96"/>
      <c r="N186" s="97"/>
      <c r="O186" s="98"/>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5"/>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41961</v>
      </c>
      <c r="D193" s="5"/>
      <c r="E193" s="122">
        <v>1878</v>
      </c>
      <c r="F193" s="5"/>
      <c r="G193" s="5"/>
      <c r="H193" s="143" t="s">
        <v>2678</v>
      </c>
      <c r="J193" s="5"/>
      <c r="K193" s="123">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5"/>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44" t="s">
        <v>2679</v>
      </c>
      <c r="J211" s="27" t="s">
        <v>2622</v>
      </c>
      <c r="K211" s="144" t="s">
        <v>2681</v>
      </c>
      <c r="L211" s="21"/>
      <c r="M211" s="21"/>
      <c r="N211" s="21"/>
      <c r="O211" s="8"/>
    </row>
    <row r="212" spans="1:15" x14ac:dyDescent="0.3">
      <c r="A212" s="9"/>
      <c r="B212" s="27" t="s">
        <v>2619</v>
      </c>
      <c r="C212" s="143" t="s">
        <v>2678</v>
      </c>
      <c r="D212" s="21"/>
      <c r="G212" s="27" t="s">
        <v>2621</v>
      </c>
      <c r="H212" s="144" t="s">
        <v>2680</v>
      </c>
      <c r="J212" s="27" t="s">
        <v>2623</v>
      </c>
      <c r="K212" s="143"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http://purl.org/dc/elements/1.1/"/>
    <ds:schemaRef ds:uri="http://schemas.microsoft.com/office/infopath/2007/PartnerControls"/>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2020-12-27T23:27:31Z</cp:lastPrinted>
  <dcterms:created xsi:type="dcterms:W3CDTF">2020-10-14T21:57:42Z</dcterms:created>
  <dcterms:modified xsi:type="dcterms:W3CDTF">2020-12-29T17:03:51Z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