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e244d6a2c719f541/Desktop/2021-11-8/"/>
    </mc:Choice>
  </mc:AlternateContent>
  <xr:revisionPtr revIDLastSave="21" documentId="8_{907F8AC6-87B1-4362-89B2-324C797453BD}" xr6:coauthVersionLast="45" xr6:coauthVersionMax="45" xr10:uidLastSave="{1F3100FF-3A9F-4A39-8985-30A69E10158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5" i="12" l="1"/>
  <c r="F116" i="12"/>
  <c r="F117" i="12"/>
  <c r="F118" i="12"/>
  <c r="F119" i="12"/>
  <c r="F120" i="12"/>
  <c r="F121" i="12"/>
  <c r="F122" i="12"/>
  <c r="F123" i="12"/>
  <c r="F124" i="12"/>
  <c r="F125" i="12"/>
  <c r="F126" i="12"/>
  <c r="F127" i="12"/>
  <c r="F128" i="12"/>
  <c r="F129" i="12"/>
  <c r="F130" i="12"/>
  <c r="F131" i="12"/>
  <c r="F132" i="12"/>
  <c r="F133" i="12"/>
  <c r="F134" i="12"/>
  <c r="F135" i="12"/>
  <c r="F136" i="12"/>
  <c r="F137" i="12"/>
  <c r="F138" i="12"/>
  <c r="F139" i="12"/>
  <c r="F140" i="12"/>
  <c r="F141" i="12"/>
  <c r="F142" i="12"/>
  <c r="F143" i="12"/>
  <c r="F144" i="12"/>
  <c r="F145" i="12"/>
  <c r="F146" i="12"/>
  <c r="F147" i="12"/>
  <c r="F148" i="12"/>
  <c r="F149" i="12"/>
  <c r="F150" i="12"/>
  <c r="F151" i="12"/>
  <c r="F152" i="12"/>
  <c r="F153" i="12"/>
  <c r="F154" i="12"/>
  <c r="F155" i="12"/>
  <c r="F156" i="12"/>
  <c r="F157" i="12"/>
  <c r="F158" i="12"/>
  <c r="F159" i="12"/>
  <c r="F160"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<sst xmlns="http://schemas.openxmlformats.org/spreadsheetml/2006/main" count="3145" uniqueCount="2712">
  <si>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</si>
  <si>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</si>
  <si>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</si>
  <si>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</si>
  <si>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</si>
  <si>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</si>
  <si>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</si>
  <si>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</si>
  <si>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</si>
  <si>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</si>
  <si>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</si>
  <si>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</si>
  <si>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</si>
  <si>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</si>
  <si>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</si>
  <si>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</si>
  <si>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</si>
  <si>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</si>
  <si>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</si>
  <si>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</si>
  <si>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</si>
  <si>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</si>
  <si>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</si>
  <si>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</si>
  <si>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</si>
  <si>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</si>
  <si>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</si>
  <si>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</si>
  <si>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</si>
  <si>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</si>
  <si>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</si>
  <si>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</si>
  <si>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</si>
  <si>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</si>
  <si>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</si>
  <si>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</si>
  <si>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</si>
  <si>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</si>
  <si>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</si>
  <si>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</si>
  <si>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</si>
  <si>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</si>
  <si>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</si>
  <si>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</si>
  <si>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</si>
  <si>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</si>
  <si>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</si>
  <si>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</si>
  <si>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</si>
  <si>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</si>
  <si>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</si>
  <si>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</si>
  <si>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</si>
  <si>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</si>
  <si>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</si>
  <si>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</si>
  <si>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</si>
  <si>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</si>
  <si>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</si>
  <si>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</si>
  <si>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</si>
  <si>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</si>
  <si>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</si>
  <si>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</si>
  <si>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</si>
  <si>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</si>
  <si>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</si>
  <si>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</si>
  <si>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</si>
  <si>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</si>
  <si>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</si>
  <si>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</si>
  <si>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</si>
  <si>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</si>
  <si>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</si>
  <si>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</si>
  <si>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</si>
  <si>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</si>
  <si>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</si>
  <si>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</si>
  <si>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</si>
  <si>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</si>
  <si>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</si>
  <si>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</si>
  <si>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</si>
  <si>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</si>
  <si>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</si>
  <si>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</si>
  <si>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</si>
  <si>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</si>
  <si>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</si>
  <si>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</si>
  <si>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</si>
  <si>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</si>
  <si>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</si>
  <si>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</si>
  <si>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</si>
  <si>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</si>
  <si>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</si>
  <si>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</si>
  <si>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</si>
  <si>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</si>
  <si>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</si>
  <si>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</si>
  <si>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</si>
  <si>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</si>
  <si>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</si>
  <si>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</si>
  <si>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</si>
  <si>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</si>
  <si>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</si>
  <si>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</si>
  <si>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</si>
  <si>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</si>
  <si>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</si>
  <si>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</si>
  <si>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</si>
  <si>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</si>
  <si>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</si>
  <si>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</si>
  <si>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</si>
  <si>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</si>
  <si>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</si>
  <si>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</si>
  <si>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</si>
  <si>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</si>
  <si>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</si>
  <si>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</si>
  <si>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</si>
  <si>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</si>
  <si>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</si>
  <si>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</si>
  <si>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</si>
  <si>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</si>
  <si>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</si>
  <si>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</si>
  <si>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</si>
  <si>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</si>
  <si>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</si>
  <si>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</si>
  <si>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</si>
  <si>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</si>
  <si>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</si>
  <si>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</si>
  <si>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</si>
  <si>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</si>
  <si>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</si>
  <si>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</si>
  <si>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</si>
  <si>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</si>
  <si>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</si>
  <si>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</si>
  <si>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</si>
  <si>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</si>
  <si>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</si>
  <si>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</si>
  <si>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</si>
  <si>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</si>
  <si>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</si>
  <si>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</si>
  <si>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</si>
  <si>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</si>
  <si>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</si>
  <si>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</si>
  <si>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</si>
  <si>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</si>
  <si>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</si>
  <si>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</si>
  <si>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</si>
  <si>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</si>
  <si>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</si>
  <si>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</si>
  <si>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</si>
  <si>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</si>
  <si>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</si>
  <si>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</si>
  <si>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</si>
  <si>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</si>
  <si>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</si>
  <si>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</si>
  <si>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</si>
  <si>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</si>
  <si>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</si>
  <si>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</si>
  <si>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</si>
  <si>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</si>
  <si>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</si>
  <si>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</si>
  <si>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</si>
  <si>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</si>
  <si>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</si>
  <si>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</si>
  <si>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</si>
  <si>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</si>
  <si>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</si>
  <si>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</si>
  <si>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</si>
  <si>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</si>
  <si>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</si>
  <si>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</si>
  <si>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</si>
  <si>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</si>
  <si>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</si>
  <si>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</si>
  <si>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</si>
  <si>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</si>
  <si>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</si>
  <si>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</si>
  <si>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</si>
  <si>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</si>
  <si>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</si>
  <si>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</si>
  <si>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</si>
  <si>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</si>
  <si>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</si>
  <si>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</si>
  <si>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</si>
  <si>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</si>
  <si>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</si>
  <si>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</si>
  <si>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</si>
  <si>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</si>
  <si>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</si>
  <si>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</si>
  <si>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</si>
  <si>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</si>
  <si>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</si>
  <si>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</si>
  <si>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</si>
  <si>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</si>
  <si>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</si>
  <si>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</si>
  <si>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</si>
  <si>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</si>
  <si>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</si>
  <si>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</si>
  <si>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</si>
  <si>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</si>
  <si>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</si>
  <si>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</si>
  <si>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</si>
  <si>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</si>
  <si>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</si>
  <si>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</si>
  <si>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</si>
  <si>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</si>
  <si>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</si>
  <si>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</si>
  <si>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</si>
  <si>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</si>
  <si>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</si>
  <si>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</si>
  <si>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</si>
  <si>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</si>
  <si>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</si>
  <si>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</si>
  <si>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</si>
  <si>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</si>
  <si>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</si>
  <si>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</si>
  <si>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</si>
  <si>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</si>
  <si>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</si>
  <si>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</si>
  <si>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</si>
  <si>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</si>
  <si>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</si>
  <si>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</si>
  <si>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</si>
  <si>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</si>
  <si>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</si>
  <si>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</si>
  <si>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</si>
  <si>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</si>
  <si>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</si>
  <si>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</si>
  <si>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</si>
  <si>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</si>
  <si>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</si>
  <si>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</si>
  <si>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</si>
  <si>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</si>
  <si>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</si>
  <si>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</si>
  <si>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</si>
  <si>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</si>
  <si>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</si>
  <si>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</si>
  <si>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</si>
  <si>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</si>
  <si>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</si>
  <si>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</si>
  <si>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</si>
  <si>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</si>
  <si>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</si>
  <si>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</si>
  <si>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</si>
  <si>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</si>
  <si>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</si>
  <si>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</si>
  <si>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</si>
  <si>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</si>
  <si>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</si>
  <si>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</si>
  <si>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</si>
  <si>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</si>
  <si>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</si>
  <si>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</si>
  <si>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</si>
  <si>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</si>
  <si>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</si>
  <si>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</si>
  <si>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</si>
  <si>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</si>
  <si>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</si>
  <si>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</si>
  <si>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</si>
  <si>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</si>
  <si>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</si>
  <si>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</si>
  <si>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</si>
  <si>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</si>
  <si>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</si>
  <si>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</si>
  <si>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</si>
  <si>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</si>
  <si>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</si>
  <si>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</si>
  <si>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</si>
  <si>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</si>
  <si>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</si>
  <si>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</si>
  <si>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</si>
  <si>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</si>
  <si>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</si>
  <si>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</si>
  <si>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</si>
  <si>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</si>
  <si>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</si>
  <si>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</si>
  <si>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</si>
  <si>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</si>
  <si>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</si>
  <si>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</si>
  <si>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</si>
  <si>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</si>
  <si>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</si>
  <si>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</si>
  <si>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</si>
  <si>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</si>
  <si>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</si>
  <si>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</si>
  <si>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</si>
  <si>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</si>
  <si>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</si>
  <si>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</si>
  <si>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</si>
  <si>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</si>
  <si>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</si>
  <si>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</si>
  <si>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</si>
  <si>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</si>
  <si>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</si>
  <si>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</si>
  <si>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</si>
  <si>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</si>
  <si>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</si>
  <si>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</si>
  <si>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</si>
  <si>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</si>
  <si>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</si>
  <si>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</si>
  <si>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</si>
  <si>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</si>
  <si>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</si>
  <si>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</si>
  <si>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</si>
  <si>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</si>
  <si>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</si>
  <si>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</si>
  <si>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</si>
  <si>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</si>
  <si>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</si>
  <si>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</si>
  <si>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</si>
  <si>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</si>
  <si>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</si>
  <si>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</si>
  <si>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</si>
  <si>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</si>
  <si>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</si>
  <si>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</si>
  <si>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</si>
  <si>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</si>
  <si>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</si>
  <si>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</si>
  <si>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</si>
  <si>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</si>
  <si>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</si>
  <si>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</si>
  <si>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</si>
  <si>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</si>
  <si>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</si>
  <si>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</si>
  <si>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</si>
  <si>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</si>
  <si>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</si>
  <si>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</si>
  <si>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</si>
  <si>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</si>
  <si>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</si>
  <si>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</si>
  <si>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</si>
  <si>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</si>
  <si>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</si>
  <si>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</si>
  <si>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</si>
  <si>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</si>
  <si>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</si>
  <si>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</si>
  <si>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</si>
  <si>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</si>
  <si>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</si>
  <si>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</si>
  <si>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</si>
  <si>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</si>
  <si>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</si>
  <si>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</si>
  <si>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</si>
  <si>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</si>
  <si>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</si>
  <si>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</si>
  <si>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</si>
  <si>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</si>
  <si>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</si>
  <si>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</si>
  <si>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</si>
  <si>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</si>
  <si>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</si>
  <si>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</si>
  <si>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</si>
  <si>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</si>
  <si>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</si>
  <si>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</si>
  <si>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</si>
  <si>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</si>
  <si>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</si>
  <si>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</si>
  <si>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</si>
  <si>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</si>
  <si>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</si>
  <si>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</si>
  <si>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</si>
  <si>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</si>
  <si>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</si>
  <si>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</si>
  <si>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</si>
  <si>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</si>
  <si>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</si>
  <si>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</si>
  <si>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</si>
  <si>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</si>
  <si>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</si>
  <si>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</si>
  <si>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</si>
  <si>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</si>
  <si>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</si>
  <si>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</si>
  <si>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</si>
  <si>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</si>
  <si>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</si>
  <si>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</si>
  <si>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</si>
  <si>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</si>
  <si>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</si>
  <si>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</si>
  <si>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</si>
  <si>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</si>
  <si>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</si>
  <si>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</si>
  <si>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</si>
  <si>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</si>
  <si>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</si>
  <si>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</si>
  <si>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</si>
  <si>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</si>
  <si>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</si>
  <si>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</si>
  <si>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</si>
  <si>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</si>
  <si>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</si>
  <si>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</si>
  <si>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</si>
  <si>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</si>
  <si>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</si>
  <si>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</si>
  <si>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</si>
  <si>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</si>
  <si>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</si>
  <si>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</si>
  <si>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</si>
  <si>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</si>
  <si>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</si>
  <si>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</si>
  <si>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</si>
  <si>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</si>
  <si>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</si>
  <si>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</si>
  <si>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</si>
  <si>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</si>
  <si>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</si>
  <si>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</si>
  <si>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</si>
  <si>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</si>
  <si>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</si>
  <si>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</si>
  <si>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</si>
  <si>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</si>
  <si>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</si>
  <si>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</si>
  <si>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</si>
  <si>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</si>
  <si>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</si>
  <si>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</si>
  <si>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</si>
  <si>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</si>
  <si>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</si>
  <si>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</si>
  <si>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</si>
  <si>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</si>
  <si>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</si>
  <si>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</si>
  <si>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</si>
  <si>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</si>
  <si>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</si>
  <si>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</si>
  <si>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</si>
  <si>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</si>
  <si>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</si>
  <si>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</si>
  <si>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</si>
  <si>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</si>
  <si>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</si>
  <si>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</si>
  <si>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</si>
  <si>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</si>
  <si>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</si>
  <si>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</si>
  <si>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</si>
  <si>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</si>
  <si>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</si>
  <si>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</si>
  <si>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</si>
  <si>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</si>
  <si>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</si>
  <si>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</si>
  <si>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</si>
  <si>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</si>
  <si>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</si>
  <si>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</si>
  <si>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</si>
  <si>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</si>
  <si>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</si>
  <si>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</si>
  <si>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</si>
  <si>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</si>
  <si>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</si>
  <si>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</si>
  <si>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</si>
  <si>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</si>
  <si>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</si>
  <si>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</si>
  <si>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</si>
  <si>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</si>
  <si>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</si>
  <si>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</si>
  <si>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</si>
  <si>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</si>
  <si>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</si>
  <si>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</si>
  <si>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</si>
  <si>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</si>
  <si>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</si>
  <si>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</si>
  <si>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</si>
  <si>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</si>
  <si>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</si>
  <si>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</si>
  <si>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</si>
  <si>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</si>
  <si>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</si>
  <si>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</si>
  <si>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</si>
  <si>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</si>
  <si>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</si>
  <si>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</si>
  <si>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</si>
  <si>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</si>
  <si>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</si>
  <si>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</si>
  <si>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</si>
  <si>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</si>
  <si>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</si>
  <si>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</si>
  <si>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</si>
  <si>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</si>
  <si>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</si>
  <si>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</si>
  <si>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</si>
  <si>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</si>
  <si>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</si>
  <si>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</si>
  <si>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</si>
  <si>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</si>
  <si>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</si>
  <si>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</si>
  <si>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</si>
  <si>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</si>
  <si>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</si>
  <si>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</si>
  <si>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</si>
  <si>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</si>
  <si>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</si>
  <si>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</si>
  <si>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</si>
  <si>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</si>
  <si>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</si>
  <si>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</si>
  <si>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</si>
  <si>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</si>
  <si>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</si>
  <si>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</si>
  <si>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</si>
  <si>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</si>
  <si>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</si>
  <si>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</si>
  <si>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</si>
  <si>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</si>
  <si>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</si>
  <si>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</si>
  <si>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</si>
  <si>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</si>
  <si>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</si>
  <si>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</si>
  <si>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</si>
  <si>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</si>
  <si>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</si>
  <si>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</si>
  <si>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</si>
  <si>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</si>
  <si>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</si>
  <si>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</si>
  <si>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</si>
  <si>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</si>
  <si>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</si>
  <si>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</si>
  <si>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</si>
  <si>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</si>
  <si>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</si>
  <si>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</si>
  <si>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</si>
  <si>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</si>
  <si>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</si>
  <si>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</si>
  <si>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</si>
  <si>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</si>
  <si>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</si>
  <si>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</si>
  <si>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</si>
  <si>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</si>
  <si>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</si>
  <si>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</si>
  <si>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</si>
  <si>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</si>
  <si>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</si>
  <si>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</si>
  <si>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</si>
  <si>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</si>
  <si>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</si>
  <si>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</si>
  <si>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</si>
  <si>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</si>
  <si>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</si>
  <si>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</si>
  <si>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</si>
  <si>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</si>
  <si>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</si>
  <si>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</si>
  <si>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</si>
  <si>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</si>
  <si>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</si>
  <si>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</si>
  <si>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</si>
  <si>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</si>
  <si>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</si>
  <si>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</si>
  <si>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</si>
  <si>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</si>
  <si>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</si>
  <si>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</si>
  <si>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</si>
  <si>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</si>
  <si>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</si>
  <si>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</si>
  <si>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</si>
  <si>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</si>
  <si>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</si>
  <si>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</si>
  <si>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</si>
  <si>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</si>
  <si>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</si>
  <si>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</si>
  <si>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</si>
  <si>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</si>
  <si>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</si>
  <si>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</si>
  <si>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</si>
  <si>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</si>
  <si>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</si>
  <si>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</si>
  <si>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</si>
  <si>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</si>
  <si>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</si>
  <si>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</si>
  <si>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</si>
  <si>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</si>
  <si>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</si>
  <si>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</si>
  <si>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</si>
  <si>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</si>
  <si>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</si>
  <si>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</si>
  <si>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</si>
  <si>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</si>
  <si>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</si>
  <si>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</si>
  <si>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</si>
  <si>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</si>
  <si>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</si>
  <si>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</si>
  <si>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</si>
  <si>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</si>
  <si>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</si>
  <si>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</si>
  <si>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</si>
  <si>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</si>
  <si>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</si>
  <si>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</si>
  <si>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</si>
  <si>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</si>
  <si>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</si>
  <si>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</si>
  <si>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</si>
  <si>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</si>
  <si>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</si>
  <si>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</si>
  <si>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</si>
  <si>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</si>
  <si>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</si>
  <si>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</si>
  <si>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</si>
  <si>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</si>
  <si>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</si>
  <si>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</si>
  <si>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</si>
  <si>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</si>
  <si>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</si>
  <si>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</si>
  <si>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</si>
  <si>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</si>
  <si>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</si>
  <si>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</si>
  <si>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</si>
  <si>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</si>
  <si>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</si>
  <si>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</si>
  <si>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</si>
  <si>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</si>
  <si>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</si>
  <si>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</si>
  <si>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</si>
  <si>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</si>
  <si>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</si>
  <si>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</si>
  <si>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</si>
  <si>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</si>
  <si>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</si>
  <si>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</si>
  <si>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</si>
  <si>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</si>
  <si>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</si>
  <si>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</si>
  <si>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</si>
  <si>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</si>
  <si>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</si>
  <si>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</si>
  <si>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</si>
  <si>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</si>
  <si>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</si>
  <si>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</si>
  <si>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</si>
  <si>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</si>
  <si>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</si>
  <si>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</si>
  <si>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</si>
  <si>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</si>
  <si>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</si>
  <si>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</si>
  <si>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</si>
  <si>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</si>
  <si>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</si>
  <si>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</si>
  <si>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</si>
  <si>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</si>
  <si>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</si>
  <si>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</si>
  <si>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</si>
  <si>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</si>
  <si>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</si>
  <si>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</si>
  <si>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</si>
  <si>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</si>
  <si>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</si>
  <si>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</si>
  <si>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</si>
  <si>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</si>
  <si>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</si>
  <si>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</si>
  <si>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</si>
  <si>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</si>
  <si>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</si>
  <si>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</si>
  <si>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</si>
  <si>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</si>
  <si>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</si>
  <si>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</si>
  <si>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</si>
  <si>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</si>
  <si>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</si>
  <si>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</si>
  <si>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</si>
  <si>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</si>
  <si>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</si>
  <si>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</si>
  <si>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</si>
  <si>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</si>
  <si>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</si>
  <si>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</si>
  <si>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</si>
  <si>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</si>
  <si>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</si>
  <si>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</si>
  <si>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</si>
  <si>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</si>
  <si>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</si>
  <si>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</si>
  <si>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</si>
  <si>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</si>
  <si>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</si>
  <si>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</si>
  <si>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</si>
  <si>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</si>
  <si>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</si>
  <si>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</si>
  <si>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</si>
  <si>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</si>
  <si>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</si>
  <si>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</si>
  <si>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</si>
  <si>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</si>
  <si>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</si>
  <si>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</si>
  <si>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</si>
  <si>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</si>
  <si>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</si>
  <si>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</si>
  <si>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</si>
  <si>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</si>
  <si>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</si>
  <si>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</si>
  <si>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</si>
  <si>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</si>
  <si>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</si>
  <si>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</si>
  <si>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</si>
  <si>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</si>
  <si>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</si>
  <si>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</si>
  <si>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</si>
  <si>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</si>
  <si>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</si>
  <si>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</si>
  <si>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</si>
  <si>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</si>
  <si>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</si>
  <si>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</si>
  <si>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</si>
  <si>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</si>
  <si>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</si>
  <si>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</si>
  <si>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</si>
  <si>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</si>
  <si>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</si>
  <si>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</si>
  <si>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</si>
  <si>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</si>
  <si>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</si>
  <si>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</si>
  <si>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</si>
  <si>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</si>
  <si>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</si>
  <si>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</si>
  <si>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</si>
  <si>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</si>
  <si>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</si>
  <si>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</si>
  <si>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</si>
  <si>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</si>
  <si>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</si>
  <si>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</si>
  <si>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</si>
  <si>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</si>
  <si>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</si>
  <si>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</si>
  <si>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</si>
  <si>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</si>
  <si>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</si>
  <si>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</si>
  <si>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</si>
  <si>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</si>
  <si>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</si>
  <si>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</si>
  <si>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</si>
  <si>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</si>
  <si>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</si>
  <si>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</si>
  <si>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</si>
  <si>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</si>
  <si>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</si>
  <si>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</si>
  <si>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</si>
  <si>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</si>
  <si>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</si>
  <si>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</si>
  <si>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</si>
  <si>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</si>
  <si>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</si>
  <si>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</si>
  <si>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</si>
  <si>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</si>
  <si>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</si>
  <si>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</si>
  <si>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</si>
  <si>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</si>
  <si>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</si>
  <si>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</si>
  <si>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</si>
  <si>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</si>
  <si>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</si>
  <si>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</si>
  <si>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</si>
  <si>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</si>
  <si>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</si>
  <si>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</si>
  <si>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</si>
  <si>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</si>
  <si>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</si>
  <si>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</si>
  <si>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</si>
  <si>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</si>
  <si>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</si>
  <si>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</si>
  <si>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</si>
  <si>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</si>
  <si>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</si>
  <si>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</si>
  <si>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</si>
  <si>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</si>
  <si>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</si>
  <si>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</si>
  <si>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</si>
  <si>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</si>
  <si>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</si>
  <si>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</si>
  <si>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</si>
  <si>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</si>
  <si>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</si>
  <si>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</si>
  <si>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</si>
  <si>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</si>
  <si>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</si>
  <si>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</si>
  <si>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</si>
  <si>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</si>
  <si>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</si>
  <si>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</si>
  <si>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</si>
  <si>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</si>
  <si>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</si>
  <si>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</si>
  <si>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</si>
  <si>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</si>
  <si>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</si>
  <si>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</si>
  <si>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</si>
  <si>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</si>
  <si>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</si>
  <si>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</si>
  <si>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</si>
  <si>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</si>
  <si>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</si>
  <si>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</si>
  <si>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</si>
  <si>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</si>
  <si>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</si>
  <si>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</si>
  <si>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</si>
  <si>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</si>
  <si>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</si>
  <si>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</si>
  <si>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</si>
  <si>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</si>
  <si>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</si>
  <si>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</si>
  <si>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</si>
  <si>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</si>
  <si>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</si>
  <si>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</si>
  <si>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</si>
  <si>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</si>
  <si>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</si>
  <si>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</si>
  <si>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</si>
  <si>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</si>
  <si>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</si>
  <si>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</si>
  <si>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</si>
  <si>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</si>
  <si>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</si>
  <si>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</si>
  <si>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</si>
  <si>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</si>
  <si>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</si>
  <si>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</si>
  <si>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</si>
  <si>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</si>
  <si>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</si>
  <si>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</si>
  <si>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</si>
  <si>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</si>
  <si>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</si>
  <si>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</si>
  <si>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</si>
  <si>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</si>
  <si>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</si>
  <si>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</si>
  <si>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</si>
  <si>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</si>
  <si>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</si>
  <si>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</si>
  <si>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</si>
  <si>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</si>
  <si>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</si>
  <si>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</si>
  <si>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</si>
  <si>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</si>
  <si>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</si>
  <si>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</si>
  <si>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</si>
  <si>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</si>
  <si>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</si>
  <si>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</si>
  <si>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</si>
  <si>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</si>
  <si>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</si>
  <si>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</si>
  <si>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</si>
  <si>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</si>
  <si>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</si>
  <si>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</si>
  <si>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</si>
  <si>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</si>
  <si>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</si>
  <si>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</si>
  <si>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</si>
  <si>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</si>
  <si>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</si>
  <si>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</si>
  <si>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</si>
  <si>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</si>
  <si>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</si>
  <si>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</si>
  <si>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</si>
  <si>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</si>
  <si>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</si>
  <si>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</si>
  <si>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</si>
  <si>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</si>
  <si>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</si>
  <si>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</si>
  <si>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</si>
  <si>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</si>
  <si>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</si>
  <si>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</si>
  <si>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</si>
  <si>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</si>
  <si>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</si>
  <si>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</si>
  <si>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</si>
  <si>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</si>
  <si>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</si>
  <si>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</si>
  <si>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</si>
  <si>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</si>
  <si>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</si>
  <si>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</si>
  <si>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</si>
  <si>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</si>
  <si>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</si>
  <si>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</si>
  <si>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</si>
  <si>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</si>
  <si>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</si>
  <si>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</si>
  <si>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</si>
  <si>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</si>
  <si>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</si>
  <si>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</si>
  <si>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</si>
  <si>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</si>
  <si>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</si>
  <si>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</si>
  <si>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</si>
  <si>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</si>
  <si>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</si>
  <si>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</si>
  <si>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</si>
  <si>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</si>
  <si>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</si>
  <si>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</si>
  <si>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</si>
  <si>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</si>
  <si>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</si>
  <si>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</si>
  <si>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</si>
  <si>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</si>
  <si>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</si>
  <si>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</si>
  <si>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</si>
  <si>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</si>
  <si>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</si>
  <si>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</si>
  <si>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</si>
  <si>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</si>
  <si>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</si>
  <si>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</si>
  <si>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</si>
  <si>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</si>
  <si>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</si>
  <si>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</si>
  <si>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</si>
  <si>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</si>
  <si>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</si>
  <si>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</si>
  <si>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</si>
  <si>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</si>
  <si>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</si>
  <si>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</si>
  <si>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</si>
  <si>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</si>
  <si>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</si>
  <si>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</si>
  <si>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</si>
  <si>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</si>
  <si>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</si>
  <si>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</si>
  <si>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</si>
  <si>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</si>
  <si>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</si>
  <si>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</si>
  <si>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</si>
  <si>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</si>
  <si>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</si>
  <si>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</si>
  <si>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</si>
  <si>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</si>
  <si>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</si>
  <si>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</si>
  <si>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</si>
  <si>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</si>
  <si>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</si>
  <si>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</si>
  <si>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</si>
  <si>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</si>
  <si>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</si>
  <si>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</si>
  <si>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</si>
  <si>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</si>
  <si>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</si>
  <si>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</si>
  <si>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</si>
  <si>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</si>
  <si>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</si>
  <si>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</si>
  <si>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</si>
  <si>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</si>
  <si>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</si>
  <si>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</si>
  <si>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</si>
  <si>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</si>
  <si>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</si>
  <si>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</si>
  <si>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</si>
  <si>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</si>
  <si>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</si>
  <si>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</si>
  <si>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</si>
  <si>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</si>
  <si>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</si>
  <si>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</si>
  <si>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</si>
  <si>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</si>
  <si>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</si>
  <si>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</si>
  <si>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</si>
  <si>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</si>
  <si>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</si>
  <si>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</si>
  <si>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</si>
  <si>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</si>
  <si>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</si>
  <si>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</si>
  <si>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</si>
  <si>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</si>
  <si>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</si>
  <si>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</si>
  <si>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</si>
  <si>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</si>
  <si>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</si>
  <si>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</si>
  <si>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</si>
  <si>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</si>
  <si>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</si>
  <si>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</si>
  <si>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</si>
  <si>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</si>
  <si>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</si>
  <si>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</si>
  <si>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</si>
  <si>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</si>
  <si>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</si>
  <si>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</si>
  <si>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</si>
  <si>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</si>
  <si>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</si>
  <si>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</si>
  <si>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</si>
  <si>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</si>
  <si>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</si>
  <si>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</si>
  <si>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</si>
  <si>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</si>
  <si>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</si>
  <si>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</si>
  <si>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</si>
  <si>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</si>
  <si>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</si>
  <si>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</si>
  <si>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</si>
  <si>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</si>
  <si>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</si>
  <si>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</si>
  <si>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</si>
  <si>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</si>
  <si>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</si>
  <si>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</si>
  <si>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</si>
  <si>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</si>
  <si>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</si>
  <si>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</si>
  <si>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</si>
  <si>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</si>
  <si>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</si>
  <si>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</si>
  <si>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</si>
  <si>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</si>
  <si>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</si>
  <si>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</si>
  <si>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</si>
  <si>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</si>
  <si>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</si>
  <si>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</si>
  <si>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</si>
  <si>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</si>
  <si>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</si>
  <si>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</si>
  <si>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</si>
  <si>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</si>
  <si>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</si>
  <si>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</si>
  <si>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</si>
  <si>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</si>
  <si>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</si>
  <si>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</si>
  <si>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</si>
  <si>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</si>
  <si>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</si>
  <si>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</si>
  <si>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</si>
  <si>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</si>
  <si>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</si>
  <si>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</si>
  <si>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</si>
  <si>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</si>
  <si>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</si>
  <si>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</si>
  <si>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</si>
  <si>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</si>
  <si>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</si>
  <si>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</si>
  <si>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</si>
  <si>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</si>
  <si>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</si>
  <si>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</si>
  <si>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</si>
  <si>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</si>
  <si>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</si>
  <si>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</si>
  <si>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</si>
  <si>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</si>
  <si>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</si>
  <si>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</si>
  <si>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</si>
  <si>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</si>
  <si>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</si>
  <si>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</si>
  <si>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</si>
  <si>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</si>
  <si>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</si>
  <si>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</si>
  <si>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</si>
  <si>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</si>
  <si>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</si>
  <si>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</si>
  <si>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</si>
  <si>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</si>
  <si>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</si>
  <si>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</si>
  <si>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</si>
  <si>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</si>
  <si>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</si>
  <si>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</si>
  <si>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</si>
  <si>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</si>
  <si>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</si>
  <si>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</si>
  <si>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</si>
  <si>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</si>
  <si>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</si>
  <si>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</si>
  <si>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</si>
  <si>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</si>
  <si>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</si>
  <si>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</si>
  <si>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</si>
  <si>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</si>
  <si>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</si>
  <si>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</si>
  <si>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</si>
  <si>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</si>
  <si>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</si>
  <si>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</si>
  <si>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</si>
  <si>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</si>
  <si>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</si>
  <si>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</si>
  <si>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</si>
  <si>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</si>
  <si>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</si>
  <si>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</si>
  <si>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</si>
  <si>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</si>
  <si>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</si>
  <si>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</si>
  <si>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</si>
  <si>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</si>
  <si>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</si>
  <si>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</si>
  <si>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</si>
  <si>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</si>
  <si>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</si>
  <si>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</si>
  <si>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</si>
  <si>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</si>
  <si>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</si>
  <si>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</si>
  <si>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</si>
  <si>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</si>
  <si>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</si>
  <si>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</si>
  <si>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</si>
  <si>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</si>
  <si>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</si>
  <si>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</si>
  <si>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</si>
  <si>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</si>
  <si>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</si>
  <si>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</si>
  <si>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</si>
  <si>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</si>
  <si>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</si>
  <si>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</si>
  <si>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</si>
  <si>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</si>
  <si>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</si>
  <si>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</si>
  <si>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</si>
  <si>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</si>
  <si>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</si>
  <si>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</si>
  <si>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</si>
  <si>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</si>
  <si>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</si>
  <si>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</si>
  <si>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</si>
  <si>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</si>
  <si>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</si>
  <si>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</si>
  <si>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</si>
  <si>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</si>
  <si>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</si>
  <si>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</si>
  <si>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</si>
  <si>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</si>
  <si>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</si>
  <si>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</si>
  <si>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</si>
  <si>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</si>
  <si>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</si>
  <si>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</si>
  <si>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</si>
  <si>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</si>
  <si>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</si>
  <si>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</si>
  <si>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</si>
  <si>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</si>
  <si>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</si>
  <si>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</si>
  <si>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</si>
  <si>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</si>
  <si>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</si>
  <si>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</si>
  <si>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</si>
  <si>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</si>
  <si>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</si>
  <si>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</si>
  <si>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</si>
  <si>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</si>
  <si>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</si>
  <si>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</si>
  <si>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</si>
  <si>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</si>
  <si>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</si>
  <si>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</si>
  <si>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</si>
  <si>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</si>
  <si>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</si>
  <si>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</si>
  <si>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</si>
  <si>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</si>
  <si>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</si>
  <si>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</si>
  <si>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</si>
  <si>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</si>
  <si>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</si>
  <si>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</si>
  <si>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</si>
  <si>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</si>
  <si>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</si>
  <si>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</si>
  <si>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</si>
  <si>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</si>
  <si>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</si>
  <si>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</si>
  <si>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</si>
  <si>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</si>
  <si>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</si>
  <si>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</si>
  <si>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</si>
  <si>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</si>
  <si>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</si>
  <si>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</si>
  <si>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</si>
  <si>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</si>
  <si>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</si>
  <si>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</si>
  <si>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</si>
  <si>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</si>
  <si>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</si>
  <si>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</si>
  <si>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</si>
  <si>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</si>
  <si>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</si>
  <si>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</si>
  <si>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</si>
  <si>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</si>
  <si>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</si>
  <si>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</si>
  <si>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</si>
  <si>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</si>
  <si>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</si>
  <si>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</si>
  <si>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</si>
  <si>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</si>
  <si>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</si>
  <si>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</si>
  <si>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</si>
  <si>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</si>
  <si>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</si>
  <si>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</si>
  <si>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</si>
  <si>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</si>
  <si>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</si>
  <si>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</si>
  <si>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</si>
  <si>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</si>
  <si>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</si>
  <si>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</si>
  <si>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</si>
  <si>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</si>
  <si>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</si>
  <si>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</si>
  <si>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</si>
  <si>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</si>
  <si>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</si>
  <si>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</si>
  <si>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</si>
  <si>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</si>
  <si>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</si>
  <si>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</si>
  <si>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</si>
  <si>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</si>
  <si>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</si>
  <si>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</si>
  <si>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</si>
  <si>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</si>
  <si>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</si>
  <si>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</si>
  <si>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</si>
  <si>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</si>
  <si>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</si>
  <si>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</si>
  <si>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</si>
  <si>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</si>
  <si>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</si>
  <si>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</si>
  <si>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</si>
  <si>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</si>
  <si>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</si>
  <si>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</si>
  <si>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</si>
  <si>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</si>
  <si>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</si>
  <si>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</si>
  <si>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</si>
  <si>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</si>
  <si>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</si>
  <si>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</si>
  <si>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</si>
  <si>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</si>
  <si>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</si>
  <si>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</si>
  <si>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</si>
  <si>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</si>
  <si>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</si>
  <si>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</si>
  <si>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</si>
  <si>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</si>
  <si>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</si>
  <si>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</si>
  <si>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</si>
  <si>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</si>
  <si>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</si>
  <si>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</si>
  <si>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</si>
  <si>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</si>
  <si>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</si>
  <si>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</si>
  <si>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</si>
  <si>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</si>
  <si>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</si>
  <si>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</si>
  <si>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</si>
  <si>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</si>
  <si>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</si>
  <si>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</si>
  <si>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</si>
  <si>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</si>
  <si>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</si>
  <si>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</si>
  <si>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</si>
  <si>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</si>
  <si>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</si>
  <si>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</si>
  <si>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</si>
  <si>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</si>
  <si>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</si>
  <si>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</si>
  <si>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</si>
  <si>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</si>
  <si>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</si>
  <si>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</si>
  <si>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</si>
  <si>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</si>
  <si>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</si>
  <si>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</si>
  <si>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</si>
  <si>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</si>
  <si>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</si>
  <si>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</si>
  <si>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</si>
  <si>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</si>
  <si>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</si>
  <si>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</si>
  <si>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</si>
  <si>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</si>
  <si>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</si>
  <si>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</si>
  <si>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</si>
  <si>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</si>
  <si>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</si>
  <si>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</si>
  <si>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</si>
  <si>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</si>
  <si>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</si>
  <si>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</si>
  <si>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</si>
  <si>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</si>
  <si>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</si>
  <si>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</si>
  <si>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</si>
  <si>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</si>
  <si>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</si>
  <si>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</si>
  <si>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</si>
  <si>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</si>
  <si>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</si>
  <si>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</si>
  <si>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</si>
  <si>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</si>
  <si>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</si>
  <si>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</si>
  <si>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</si>
  <si>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</si>
  <si>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</si>
  <si>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</si>
  <si>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</si>
  <si>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</si>
  <si>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</si>
  <si>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</si>
  <si>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</si>
  <si>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</si>
  <si>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</si>
  <si>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</si>
  <si>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</si>
  <si>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</si>
  <si>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</si>
  <si>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</si>
  <si>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</si>
  <si>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</si>
  <si>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</si>
  <si>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</si>
  <si>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</si>
  <si>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</si>
  <si>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</si>
  <si>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</si>
  <si>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</si>
  <si>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</si>
  <si>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</si>
  <si>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</si>
  <si>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</si>
  <si>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</si>
  <si>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</si>
  <si>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</si>
  <si>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</si>
  <si>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</si>
  <si>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</si>
  <si>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</si>
  <si>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</si>
  <si>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</si>
  <si>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</si>
  <si>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</si>
  <si>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</si>
  <si>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</si>
  <si>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</si>
  <si>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</si>
  <si>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</si>
  <si>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</si>
  <si>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</si>
  <si>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</si>
  <si>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</si>
  <si>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</si>
  <si>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</si>
  <si>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</si>
  <si>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</si>
  <si>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</si>
  <si>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</si>
  <si>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</si>
  <si>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</si>
  <si>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</si>
  <si>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</si>
  <si>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</si>
  <si>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</si>
  <si>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</si>
  <si>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</si>
  <si>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</si>
  <si>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</si>
  <si>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</si>
  <si>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</si>
  <si>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</si>
  <si>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</si>
  <si>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</si>
  <si>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</si>
  <si>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</si>
  <si>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</si>
  <si>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</si>
  <si>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</si>
  <si>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</si>
  <si>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</si>
  <si>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</si>
  <si>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</si>
  <si>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</si>
  <si>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</si>
  <si>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</si>
  <si>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</si>
  <si>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</si>
  <si>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</si>
  <si>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</si>
  <si>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</si>
  <si>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</si>
  <si>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</si>
  <si>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</si>
  <si>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</si>
  <si>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</si>
  <si>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</si>
  <si>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</si>
  <si>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</si>
  <si>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</si>
  <si>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</si>
  <si>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</si>
  <si>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</si>
  <si>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</si>
  <si>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</si>
  <si>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</si>
  <si>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</si>
  <si>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</si>
  <si>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</si>
  <si>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</si>
  <si>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</si>
  <si>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</si>
  <si>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</si>
  <si>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</si>
  <si>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</si>
  <si>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</si>
  <si>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</si>
  <si>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</si>
  <si>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</si>
  <si>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</si>
  <si>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</si>
  <si>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</si>
  <si>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</si>
  <si>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</si>
  <si>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</si>
  <si>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</si>
  <si>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</si>
  <si>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</si>
  <si>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</si>
  <si>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</si>
  <si>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</si>
  <si>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</si>
  <si>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</si>
  <si>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</si>
  <si>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</si>
  <si>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</si>
  <si>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</si>
  <si>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</si>
  <si>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</si>
  <si>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</si>
  <si>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</si>
  <si>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</si>
  <si>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</si>
  <si>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</si>
  <si>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</si>
  <si>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</si>
  <si>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</si>
  <si>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</si>
  <si>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</si>
  <si>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</si>
  <si>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</si>
  <si>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</si>
  <si>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</si>
  <si>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</si>
  <si>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</si>
  <si>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</si>
  <si>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</si>
  <si>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</si>
  <si>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</si>
  <si>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</si>
  <si>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</si>
  <si>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</si>
  <si>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</si>
  <si>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</si>
  <si>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</si>
  <si>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</si>
  <si>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</si>
  <si>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</si>
  <si>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</si>
  <si>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</si>
  <si>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</si>
  <si>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</si>
  <si>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</si>
  <si>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</si>
  <si>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</si>
  <si>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</si>
  <si>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</si>
  <si>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</si>
  <si>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</si>
  <si>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</si>
  <si>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</si>
  <si>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</si>
  <si>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</si>
  <si>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</si>
  <si>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</si>
  <si>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</si>
  <si>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</si>
  <si>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</si>
  <si>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</si>
  <si>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</si>
  <si>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</si>
  <si>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</si>
  <si>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</si>
  <si>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</si>
  <si>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</si>
  <si>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</si>
  <si>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</si>
  <si>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</si>
  <si>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</si>
  <si>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</si>
  <si>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</si>
  <si>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</si>
  <si>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</si>
  <si>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</si>
  <si>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</si>
  <si>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</si>
  <si>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</si>
  <si>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</si>
  <si>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</si>
  <si>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</si>
  <si>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</si>
  <si>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</si>
  <si>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</si>
  <si>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</si>
  <si>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</si>
  <si>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</si>
  <si>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</si>
  <si>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</si>
  <si>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</si>
  <si>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</si>
  <si>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</si>
  <si>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</si>
  <si>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</si>
  <si>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</si>
  <si>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</si>
  <si>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</si>
  <si>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</si>
  <si>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</si>
  <si>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</si>
  <si>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</si>
  <si>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</si>
  <si>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</si>
  <si>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</si>
  <si>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</si>
  <si>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</si>
  <si>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</si>
  <si>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</si>
  <si>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</si>
  <si>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</si>
  <si>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</si>
  <si>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</si>
  <si>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</si>
  <si>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</si>
  <si>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</si>
  <si>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</si>
  <si>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</si>
  <si>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</si>
  <si>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</si>
  <si>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</si>
  <si>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</si>
  <si>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</si>
  <si>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</si>
  <si>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</si>
  <si>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</si>
  <si>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</si>
  <si>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</si>
  <si>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</si>
  <si>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</si>
  <si>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</si>
  <si>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</si>
  <si>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</si>
  <si>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</si>
  <si>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</si>
  <si>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</si>
  <si>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</si>
  <si>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</si>
  <si>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</si>
  <si>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</si>
  <si>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</si>
  <si>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</si>
  <si>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</si>
  <si>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</si>
  <si>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</si>
  <si>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</si>
  <si>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</si>
  <si>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</si>
  <si>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</si>
  <si>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</si>
  <si>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</si>
  <si>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</si>
  <si>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</si>
  <si>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</si>
  <si>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</si>
  <si>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</si>
  <si>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</si>
  <si>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</si>
  <si>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</si>
  <si>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</si>
  <si>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</si>
  <si>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</si>
  <si>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</si>
  <si>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</si>
  <si>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</si>
  <si>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</si>
  <si>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</si>
  <si>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</si>
  <si>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</si>
  <si>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</si>
  <si>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</si>
  <si>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</si>
  <si>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</si>
  <si>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</si>
  <si>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</si>
  <si>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</si>
  <si>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</si>
  <si>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</si>
  <si>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</si>
  <si>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</si>
  <si>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</si>
  <si>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</si>
  <si>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</si>
  <si>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</si>
  <si>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</si>
  <si>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</si>
  <si>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</si>
  <si>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</si>
  <si>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</si>
  <si>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</si>
  <si>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</si>
  <si>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</si>
  <si>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</si>
  <si>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</si>
  <si>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</si>
  <si>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</si>
  <si>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</si>
  <si>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</si>
  <si>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</si>
  <si>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</si>
  <si>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</si>
  <si>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</si>
  <si>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</si>
  <si>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</si>
  <si>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</si>
  <si>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</si>
  <si>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</si>
  <si>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</si>
  <si>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</si>
  <si>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</si>
  <si>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</si>
  <si>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</si>
  <si>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</si>
  <si>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</si>
  <si>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</si>
  <si>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</si>
  <si>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</si>
  <si>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</si>
  <si>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</si>
  <si>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</si>
  <si>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</si>
  <si>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</si>
  <si>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</si>
  <si>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</si>
  <si>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</si>
  <si>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</si>
  <si>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</si>
  <si>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</si>
  <si>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</si>
  <si>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</si>
  <si>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</si>
  <si>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</si>
  <si>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</si>
  <si>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</si>
  <si>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</si>
  <si>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</si>
  <si>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</si>
  <si>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</si>
  <si>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</si>
  <si>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</si>
  <si>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</si>
  <si>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</si>
  <si>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</si>
  <si>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</si>
  <si>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</si>
  <si>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</si>
  <si>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</si>
  <si>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</si>
  <si>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</si>
  <si>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</si>
  <si>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</si>
  <si>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</si>
  <si>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</si>
  <si>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</si>
  <si>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</si>
  <si>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</si>
  <si>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</si>
  <si>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</si>
  <si>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</si>
  <si>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</si>
  <si>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</si>
  <si>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</si>
  <si>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</si>
  <si>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</si>
  <si>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</si>
  <si>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</si>
  <si>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</si>
  <si>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</si>
  <si>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</si>
  <si>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</si>
  <si>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</si>
  <si>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</si>
  <si>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</si>
  <si>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</si>
  <si>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</si>
  <si>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</si>
  <si>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</si>
  <si>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</si>
  <si>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</si>
  <si>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</si>
  <si>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</si>
  <si>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</si>
  <si>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</si>
  <si>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</si>
  <si>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</si>
  <si>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</si>
  <si>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</si>
  <si>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</si>
  <si>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</si>
  <si>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</si>
  <si>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</si>
  <si>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</si>
  <si>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</si>
  <si>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</si>
  <si>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</si>
  <si>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</si>
  <si>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</si>
  <si>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</si>
  <si>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</si>
  <si>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</si>
  <si>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</si>
  <si>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</si>
  <si>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</si>
  <si>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</si>
  <si>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</si>
  <si>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</si>
  <si>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</si>
  <si>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</si>
  <si>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</si>
  <si>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</si>
  <si>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</si>
  <si>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</si>
  <si>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</si>
  <si>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</si>
  <si>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</si>
  <si>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</si>
  <si>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</si>
  <si>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</si>
  <si>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</si>
  <si>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</si>
  <si>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</si>
  <si>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</si>
  <si>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</si>
  <si>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</si>
  <si>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</si>
  <si>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</si>
  <si>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</si>
  <si>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</si>
  <si>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</si>
  <si>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</si>
  <si>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</si>
  <si>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</si>
  <si>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</si>
  <si>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</si>
  <si>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</si>
  <si>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</si>
  <si>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</si>
  <si>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</si>
  <si>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</si>
  <si>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</si>
  <si>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</si>
  <si>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</si>
  <si>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</si>
  <si>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</si>
  <si>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</si>
  <si>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</si>
  <si>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</si>
  <si>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</si>
  <si>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</si>
  <si>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</si>
  <si>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</si>
  <si>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</si>
  <si>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</si>
  <si>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</si>
  <si>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</si>
  <si>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</si>
  <si>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</si>
  <si>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</si>
  <si>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</si>
  <si>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</si>
  <si>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</si>
  <si>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</si>
  <si>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</si>
  <si>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</si>
  <si>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</si>
  <si>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</si>
  <si>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</si>
  <si>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</si>
  <si>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</si>
  <si>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</si>
  <si>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</si>
  <si>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</si>
  <si>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</si>
  <si>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</si>
  <si>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</si>
  <si>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</si>
  <si>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</si>
  <si>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</si>
  <si>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</si>
  <si>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</si>
  <si>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</si>
  <si>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</si>
  <si>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</si>
  <si>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</si>
  <si>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</si>
  <si>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</si>
  <si>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</si>
  <si>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</si>
  <si>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</si>
  <si>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</si>
  <si>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</si>
  <si>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</si>
  <si>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</si>
  <si>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</si>
  <si>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</si>
  <si>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</si>
  <si>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</si>
  <si>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</si>
  <si>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</si>
  <si>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</si>
  <si>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</si>
  <si>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</si>
  <si>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</si>
  <si>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</si>
  <si>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</si>
  <si>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</si>
  <si>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</si>
  <si>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</si>
  <si>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</si>
  <si>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</si>
  <si>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</si>
  <si>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</si>
  <si>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</si>
  <si>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</si>
  <si>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</si>
  <si>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</si>
  <si>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</si>
  <si>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</si>
  <si>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</si>
  <si>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</si>
  <si>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</si>
  <si>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</si>
  <si>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</si>
  <si>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</si>
  <si>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</si>
  <si>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</si>
  <si>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</si>
  <si>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</si>
  <si>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</si>
  <si>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</si>
  <si>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</si>
  <si>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</si>
  <si>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</si>
  <si>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</si>
  <si>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</si>
  <si>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</si>
  <si>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</si>
  <si>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</si>
  <si>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</si>
  <si>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</si>
  <si>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</si>
  <si>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</si>
  <si>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</si>
  <si>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</si>
  <si>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</si>
  <si>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</si>
  <si>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</si>
  <si>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</si>
  <si>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</si>
  <si>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</si>
  <si>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</si>
  <si>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</si>
  <si>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</si>
  <si>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</si>
  <si>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</si>
  <si>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</si>
  <si>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</si>
  <si>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</si>
  <si>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</si>
  <si>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</si>
  <si>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</si>
  <si>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</si>
  <si>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</si>
  <si>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</si>
  <si>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</si>
  <si>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</si>
  <si>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</si>
  <si>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</si>
  <si>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</si>
  <si>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</si>
  <si>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</si>
  <si>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</si>
  <si>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</si>
  <si>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</si>
  <si>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</si>
  <si>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</si>
  <si>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</si>
  <si>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</si>
  <si>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</si>
  <si>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</si>
  <si>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</si>
  <si>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</si>
  <si>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</si>
  <si>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</si>
  <si>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</si>
  <si>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</si>
  <si>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</si>
  <si>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</si>
  <si>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</si>
  <si>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</si>
  <si>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</si>
  <si>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</si>
  <si>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</si>
  <si>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</si>
  <si>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</si>
  <si>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</si>
  <si>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</si>
  <si>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</si>
  <si>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</si>
  <si>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</si>
  <si>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</si>
  <si>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</si>
  <si>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</si>
  <si>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</si>
  <si>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</si>
  <si>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</si>
  <si>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</si>
  <si>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</si>
  <si>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</si>
  <si>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</si>
  <si>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</si>
  <si>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</si>
  <si>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</si>
  <si>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</si>
  <si>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</si>
  <si>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</si>
  <si>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</si>
  <si>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</si>
  <si>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</si>
  <si>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</si>
  <si>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</si>
  <si>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</si>
  <si>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</si>
  <si>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</si>
  <si>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</si>
  <si>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</si>
  <si>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</si>
  <si>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</si>
  <si>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</si>
  <si>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</si>
  <si>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</si>
  <si>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</si>
  <si>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</si>
  <si>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</si>
  <si>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</si>
  <si>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</si>
  <si>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</si>
  <si>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</si>
  <si>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</si>
  <si>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</si>
  <si>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</si>
  <si>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</si>
  <si>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</si>
  <si>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</si>
  <si>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</si>
  <si>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</si>
  <si>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</si>
  <si>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</si>
  <si>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</si>
  <si>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</si>
  <si>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</si>
  <si>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</si>
  <si>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</si>
  <si>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</si>
  <si>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</si>
  <si>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</si>
  <si>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</si>
  <si>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</si>
  <si>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</si>
  <si>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</si>
  <si>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</si>
  <si>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</si>
  <si>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</si>
  <si>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</si>
  <si>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</si>
  <si>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</si>
  <si>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</si>
  <si>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</si>
  <si>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</si>
  <si>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</si>
  <si>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</si>
  <si>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</si>
  <si>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</si>
  <si>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</si>
  <si>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</si>
  <si>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</si>
  <si>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</si>
  <si>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</si>
  <si>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</si>
  <si>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</si>
  <si>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</si>
  <si>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</si>
  <si>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</si>
  <si>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</si>
  <si>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</si>
  <si>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</si>
  <si>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</si>
  <si>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</si>
  <si>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</si>
  <si>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</si>
  <si>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</si>
  <si>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</si>
  <si>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</si>
  <si>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</si>
  <si>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</si>
  <si>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</si>
  <si>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</si>
  <si>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</si>
  <si>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</si>
  <si>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</si>
  <si>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</si>
  <si>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</si>
  <si>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</si>
  <si>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</si>
  <si>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</si>
  <si>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</si>
  <si>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</si>
  <si>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</si>
  <si>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</si>
  <si>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</si>
  <si>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</si>
  <si>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</si>
  <si>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</si>
  <si>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</si>
  <si>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</si>
  <si>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</si>
  <si>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</si>
  <si>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</si>
  <si>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</si>
  <si>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</si>
  <si>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</si>
  <si>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</si>
  <si>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</si>
  <si>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</si>
  <si>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</si>
  <si>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</si>
  <si>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</si>
  <si>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</si>
  <si>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</si>
  <si>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</si>
  <si>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</si>
  <si>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</si>
  <si>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</si>
  <si>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</si>
  <si>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</si>
  <si>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</si>
  <si>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</si>
  <si>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</si>
  <si>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</si>
  <si>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</si>
  <si>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</si>
  <si>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</si>
  <si>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</si>
  <si>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</si>
  <si>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</si>
  <si>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</si>
  <si>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</si>
  <si>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</si>
  <si>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</si>
  <si>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</si>
  <si>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</si>
  <si>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</si>
  <si>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</si>
  <si>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</si>
  <si>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</si>
  <si>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</si>
  <si>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</si>
  <si>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</si>
  <si>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</si>
  <si>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</si>
  <si>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</si>
  <si>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</si>
  <si>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</si>
  <si>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</si>
  <si>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</si>
  <si>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</si>
  <si>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</si>
  <si>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</si>
  <si>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</si>
  <si>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</si>
  <si>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</si>
  <si>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</si>
  <si>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</si>
  <si>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</si>
  <si>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</si>
  <si>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</si>
  <si>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</si>
  <si>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</si>
  <si>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</si>
  <si>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</si>
  <si>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</si>
  <si>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</si>
  <si>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</si>
  <si>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</si>
  <si>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</si>
  <si>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</si>
  <si>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</si>
  <si>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</si>
  <si>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</si>
  <si>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</si>
  <si>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</si>
  <si>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</si>
  <si>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</si>
  <si>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</si>
  <si>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</si>
  <si>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</si>
  <si>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</si>
  <si>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</si>
  <si>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</si>
  <si>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</si>
  <si>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</si>
  <si>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</si>
  <si>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</si>
  <si>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</si>
  <si>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</si>
  <si>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</si>
  <si>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</si>
  <si>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</si>
  <si>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</si>
  <si>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</si>
  <si>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</si>
  <si>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</si>
  <si>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</si>
  <si>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</si>
  <si>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</si>
  <si>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</si>
  <si>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</si>
  <si>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</si>
  <si>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</si>
  <si>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</si>
  <si>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</si>
  <si>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</si>
  <si>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</si>
  <si>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</si>
  <si>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</si>
  <si>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</si>
  <si>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</si>
  <si>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</si>
  <si>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</si>
  <si>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</si>
  <si>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</si>
  <si>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</si>
  <si>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</si>
  <si>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</si>
  <si>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</si>
  <si>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</si>
  <si>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</si>
  <si>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</si>
  <si>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</si>
  <si>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</si>
  <si>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</si>
  <si>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</si>
  <si>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</si>
  <si>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</si>
  <si>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</si>
  <si>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</si>
  <si>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</si>
  <si>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</si>
  <si>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</si>
  <si>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</si>
  <si>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</si>
  <si>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</si>
  <si>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</si>
  <si>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</si>
  <si>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</si>
  <si>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</si>
  <si>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</si>
  <si>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</si>
  <si>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</si>
  <si>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</si>
  <si>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</si>
  <si>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</si>
  <si>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</si>
  <si>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</si>
  <si>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</si>
  <si>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</si>
  <si>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</si>
  <si>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</si>
  <si>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</si>
  <si>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</si>
  <si>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</si>
  <si>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</si>
  <si>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</si>
  <si>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</si>
  <si>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</si>
  <si>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</si>
  <si>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</si>
  <si>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</si>
  <si>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</si>
  <si>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</si>
  <si>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</si>
  <si>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</si>
  <si>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</si>
  <si>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</si>
  <si>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</si>
  <si>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</si>
  <si>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</si>
  <si>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</si>
  <si>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</si>
  <si>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</si>
  <si>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</si>
  <si>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</si>
  <si>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</si>
  <si>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</si>
  <si>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</si>
  <si>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</si>
  <si>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</si>
  <si>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</si>
  <si>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</si>
  <si>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</si>
  <si>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</si>
  <si>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</si>
  <si>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</si>
  <si>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</si>
  <si>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</si>
  <si>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</si>
  <si>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</si>
  <si>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</si>
  <si>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</si>
  <si>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</si>
  <si>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</si>
  <si>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</si>
  <si>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</si>
  <si>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</si>
  <si>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</si>
  <si>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</si>
  <si>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</si>
  <si>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</si>
  <si>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</si>
  <si>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</si>
  <si>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</si>
  <si>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</si>
  <si>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</si>
  <si>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</si>
  <si>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</si>
  <si>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</si>
  <si>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</si>
  <si>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</si>
  <si>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</si>
  <si>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</si>
  <si>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</si>
  <si>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</si>
  <si>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</si>
  <si>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</si>
  <si>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</si>
  <si>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</si>
  <si>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</si>
  <si>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</si>
  <si>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</si>
  <si>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</si>
  <si>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</si>
  <si>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</si>
  <si>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</si>
  <si>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</si>
  <si>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</si>
  <si>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</si>
  <si>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</si>
  <si>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</si>
  <si>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</si>
  <si>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</si>
  <si>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</si>
  <si>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</si>
  <si>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</si>
  <si>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</si>
  <si>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</si>
  <si>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</si>
  <si>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</si>
  <si>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</si>
  <si>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</si>
  <si>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</si>
  <si>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</si>
  <si>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</si>
  <si>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</si>
  <si>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</si>
  <si>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</si>
  <si>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</si>
  <si>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</si>
  <si>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</si>
  <si>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</si>
  <si>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</si>
  <si>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</si>
  <si>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</si>
  <si>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</si>
  <si>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</si>
  <si>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</si>
  <si>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</si>
  <si>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</si>
  <si>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</si>
  <si>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</si>
  <si>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</si>
  <si>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</si>
  <si>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</si>
  <si>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</si>
  <si>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</si>
  <si>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</si>
  <si>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</si>
  <si>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</si>
  <si>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</si>
  <si>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</si>
  <si>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</si>
  <si>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</si>
  <si>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</si>
  <si>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</si>
  <si>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</si>
  <si>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</si>
  <si>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</si>
  <si>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</si>
  <si>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</si>
  <si>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</si>
  <si>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</si>
  <si>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2021-11-8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</si>
  <si>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</si>
  <si>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078-2009</t>
  </si>
  <si>
    <t>558-2010</t>
  </si>
  <si>
    <t>288-2011</t>
  </si>
  <si>
    <t>508-2012</t>
  </si>
  <si>
    <t>11-498-2013</t>
  </si>
  <si>
    <t>11-534-2014</t>
  </si>
  <si>
    <t>11-657-2015</t>
  </si>
  <si>
    <t>11-691-2016</t>
  </si>
  <si>
    <t>11-1895-2016</t>
  </si>
  <si>
    <t>11-1773-2017</t>
  </si>
  <si>
    <t>11-1259-2018</t>
  </si>
  <si>
    <t>11-0570-2019</t>
  </si>
  <si>
    <t>11-1083-2020</t>
  </si>
  <si>
    <t>Brindar atención a la primera
infancia, niños y niñas menores de 5
años, de familias con vulnerabilidad
económica, social, cultural,
nutricional y psicoafectiva, a través
de los hogares de bienestar
modalidades 0-5 años.</t>
  </si>
  <si>
    <t>Brindar atención a la primera
infancia, niños y niñas menores de 5
años, de familias con vulnerabilidad
económica, social, cultural,
nutricional y psicoafectiva, a través
de los hogares de bienestar
modalidades 0-5 años, en las
siguientes formas de atención:
familiares, múltiples, grupales y
empresariales, prioritariamente en
situación de desplazamiento y en
modalidad Fami, apoyar a las
familias en desarrollo con mujeres
gestantes, madres lactantes y niños
y niñas menores de 2 años que se
encuentren en vulnerabilidad
psicoafectiva, nutricional ,
económica y social, prioritariamente
en situación de desplazamiento,</t>
  </si>
  <si>
    <t xml:space="preserve">Brindar atención a la primera
infancia, niños y niñas menores de 5
años, de familias con vulnerabilidad
económica, social, cultural,
nutricional y psicoafectiva, a través
de los hogares comunitarios de
bienestar modalidad
0
-5 años, en
las siguientes formas de atención:
familiares, múltiples, grupales y e
n
la modalidad Fami; apoyar a las
familias en desarrollo con mujeres
gestantes, madres lactantes y niños
y niñas menores de 2 años que se
encuentren en vulnerabilidad
</t>
  </si>
  <si>
    <t>Brindar atención a la primera
infancia, niños y niñas menores de 5
años, de familias con vulnerabilidad
económica, social, cultural,
nutricional y psicoafectiva, a través
de los hogares comunitarios de
bienestar modalidad 0
-5 años, en
las siguientes formas de atención:
familiares, múltiples, grupales y en
la modalidad Fami; apoyar a las
familias en desarrollo con mujeres
gestantes, madres lactantes y niños
y niñas menores de 2 años que se
encuentren en vulnerabilidad
psicoafectiva, nutricional,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</si>
  <si>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standares y directrices que el ICBF expida para las mismas.</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</si>
  <si>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</si>
  <si>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</si>
  <si>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y cuidado a niños y niñas
menores de 5 años o hasta su ingreso al grado de transición con el
fin de promover el desarrollo integral
de la primera infancia con calidad de
conformidad con los lineamientos,
las directrices, parámetros y
estándares establecidos por el ICBF</t>
  </si>
  <si>
    <t>Prestar el servicio de atención
educación inicial y cuidado de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</si>
  <si>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inicial en el marco de la atención
integral a mujeres gestantes, niñas
y niños menores de 5 años o hasta
su ingreso al grado de transición, de
conformidad con los manuales
operativos de la modalidad y directrices establecidas por el ICBF,
en armonía con la política de estado
para el desarrollo integral de la
primera infancia “DE CERO A
SIEMPRE” en el servicio de
desarrollo infantil en medio familiar.</t>
  </si>
  <si>
    <t xml:space="preserve">Prestar el servicio de educación
inicial en el marco de la atención
integral a mujeres gestantes, niñas
y niños menores de 5 años o hasta
su ingreso DIMF.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</si>
  <si>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establecidad por el ICBF, en armonía con la política de estado para desarrollo integral de la primera infancia DE CERO A SIEMPRE</t>
  </si>
  <si>
    <t>SI</t>
  </si>
  <si>
    <t>ASOCIACION DE AGENTES EDUCATIVOS ACOMPAÑAME A CRECER</t>
  </si>
  <si>
    <t>11-1175</t>
  </si>
  <si>
    <t>NO</t>
  </si>
  <si>
    <t>SILENIS CANTILLO MIRANDA</t>
  </si>
  <si>
    <t>CARRERA 101A  71C-87</t>
  </si>
  <si>
    <t>3118709030-3004094687</t>
  </si>
  <si>
    <t>asoacrecer16@hotmail.com</t>
  </si>
  <si>
    <t>carrera 101a  71c-87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</si>
</sst>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calculatedColumnFormula>IF(AND(D114&lt;&gt;"",E114&lt;&gt;""),((E114-D114)/30),"")</calculatedColumnFormula>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0" zoomScale="85" zoomScaleNormal="85" zoomScaleSheetLayoutView="40" zoomScalePageLayoutView="40" workbookViewId="0">
      <selection activeCell="D114" sqref="D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2676</v>
      </c>
      <c r="D15" s="35"/>
      <c r="E15" s="35"/>
      <c r="F15" s="5"/>
      <c r="G15" s="32" t="s">
        <v>1168</v>
      </c>
      <c r="H15" s="103" t="s">
        <v>187</v>
      </c>
      <c r="I15" s="32" t="s">
        <v>2624</v>
      </c>
      <c r="J15" s="108" t="s">
        <v>2626</v>
      </c>
      <c r="L15" s="202" t="s">
        <v>8</v>
      </c>
      <c r="M15" s="202"/>
      <c r="N15" s="119"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900257499</v>
      </c>
      <c r="C20" s="5"/>
      <c r="D20" s="73"/>
      <c r="E20" s="5"/>
      <c r="F20" s="5"/>
      <c r="G20" s="5"/>
      <c r="H20" s="179"/>
      <c r="I20" s="140" t="s">
        <v>1156</v>
      </c>
      <c r="J20" s="141" t="s">
        <v>188</v>
      </c>
      <c r="K20" s="142">
        <v>113129050</v>
      </c>
      <c r="L20" s="143">
        <v>44242</v>
      </c>
      <c r="M20" s="143">
        <v>44561</v>
      </c>
      <c r="N20" s="126">
        <f>+(M20-L20)/30</f>
        <v>10.633333333333333</v>
      </c>
      <c r="O20" s="129"/>
      <c r="U20" s="125"/>
      <c r="V20" s="105">
        <f ca="1">NOW()</f>
        <v>44201.386325925923</v>
      </c>
      <c r="W20" s="105">
        <f ca="1">NOW()</f>
        <v>44201.386325925923</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ASOCIACIÓN DE AGENTES EDUCATIVOS ACOMPAÑAME A CRECER</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2677</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6" t="s">
        <v>2704</v>
      </c>
      <c r="C48" s="118" t="s">
        <v>31</v>
      </c>
      <c r="D48" s="115" t="s">
        <v>2678</v>
      </c>
      <c r="E48" s="136">
        <v>39818</v>
      </c>
      <c r="F48" s="136">
        <v>40178</v>
      </c>
      <c r="G48" s="151">
        <f>IF(AND(E48&lt;&gt;"",F48&lt;&gt;""),((F48-E48)/30),"")</f>
        <v>12</v>
      </c>
      <c r="H48" s="114" t="s">
        <v>2691</v>
      </c>
      <c r="I48" s="110" t="s">
        <v>1156</v>
      </c>
      <c r="J48" s="110" t="s">
        <v>188</v>
      </c>
      <c r="K48" s="117">
        <v>61845622</v>
      </c>
      <c r="L48" s="111" t="s">
        <v>1148</v>
      </c>
      <c r="M48" s="112">
        <v>1</v>
      </c>
      <c r="N48" s="118" t="s">
        <v>27</v>
      </c>
      <c r="O48" s="118" t="s">
        <v>26</v>
      </c>
      <c r="P48" s="78"/>
    </row>
    <row r="49" spans="1:16" s="6" customFormat="1" ht="24.75" customHeight="1" x14ac:dyDescent="0.25">
      <c r="A49" s="134">
        <v>2</v>
      </c>
      <c r="B49" s="116" t="s">
        <v>2704</v>
      </c>
      <c r="C49" s="118" t="s">
        <v>31</v>
      </c>
      <c r="D49" s="115" t="s">
        <v>2679</v>
      </c>
      <c r="E49" s="136">
        <v>40199</v>
      </c>
      <c r="F49" s="136">
        <v>40543</v>
      </c>
      <c r="G49" s="151">
        <f t="shared" ref="G49:G50" si="2">IF(AND(E49&lt;&gt;"",F49&lt;&gt;""),((F49-E49)/30),"")</f>
        <v>11.466666666666667</v>
      </c>
      <c r="H49" s="114" t="s">
        <v>2692</v>
      </c>
      <c r="I49" s="115" t="s">
        <v>1156</v>
      </c>
      <c r="J49" s="115" t="s">
        <v>1156</v>
      </c>
      <c r="K49" s="117">
        <v>64226632</v>
      </c>
      <c r="L49" s="118" t="s">
        <v>1148</v>
      </c>
      <c r="M49" s="112">
        <v>1</v>
      </c>
      <c r="N49" s="118" t="s">
        <v>27</v>
      </c>
      <c r="O49" s="118" t="s">
        <v>26</v>
      </c>
      <c r="P49" s="78"/>
    </row>
    <row r="50" spans="1:16" s="6" customFormat="1" ht="24.75" customHeight="1" x14ac:dyDescent="0.25">
      <c r="A50" s="134">
        <v>3</v>
      </c>
      <c r="B50" s="116" t="s">
        <v>2704</v>
      </c>
      <c r="C50" s="118" t="s">
        <v>31</v>
      </c>
      <c r="D50" s="115" t="s">
        <v>2680</v>
      </c>
      <c r="E50" s="136">
        <v>40567</v>
      </c>
      <c r="F50" s="136">
        <v>40908</v>
      </c>
      <c r="G50" s="151">
        <f t="shared" si="2"/>
        <v>11.366666666666667</v>
      </c>
      <c r="H50" s="114" t="s">
        <v>2693</v>
      </c>
      <c r="I50" s="115" t="s">
        <v>1156</v>
      </c>
      <c r="J50" s="115" t="s">
        <v>1156</v>
      </c>
      <c r="K50" s="117">
        <v>72384191</v>
      </c>
      <c r="L50" s="118" t="s">
        <v>1148</v>
      </c>
      <c r="M50" s="112">
        <v>1</v>
      </c>
      <c r="N50" s="118" t="s">
        <v>27</v>
      </c>
      <c r="O50" s="118" t="s">
        <v>26</v>
      </c>
      <c r="P50" s="78"/>
    </row>
    <row r="51" spans="1:16" s="6" customFormat="1" ht="24.75" customHeight="1" outlineLevel="1" x14ac:dyDescent="0.25">
      <c r="A51" s="134">
        <v>4</v>
      </c>
      <c r="B51" s="116" t="s">
        <v>2704</v>
      </c>
      <c r="C51" s="118" t="s">
        <v>31</v>
      </c>
      <c r="D51" s="115" t="s">
        <v>2681</v>
      </c>
      <c r="E51" s="136">
        <v>40956</v>
      </c>
      <c r="F51" s="136">
        <v>41274</v>
      </c>
      <c r="G51" s="151">
        <f t="shared" ref="G51:G107" si="3">IF(AND(E51&lt;&gt;"",F51&lt;&gt;""),((F51-E51)/30),"")</f>
        <v>10.6</v>
      </c>
      <c r="H51" s="114" t="s">
        <v>2694</v>
      </c>
      <c r="I51" s="115" t="s">
        <v>1156</v>
      </c>
      <c r="J51" s="115" t="s">
        <v>1156</v>
      </c>
      <c r="K51" s="117">
        <v>90161904</v>
      </c>
      <c r="L51" s="118" t="s">
        <v>1148</v>
      </c>
      <c r="M51" s="112">
        <v>1</v>
      </c>
      <c r="N51" s="118" t="s">
        <v>27</v>
      </c>
      <c r="O51" s="118" t="s">
        <v>26</v>
      </c>
      <c r="P51" s="78"/>
    </row>
    <row r="52" spans="1:16" s="7" customFormat="1" ht="24.75" customHeight="1" outlineLevel="1" x14ac:dyDescent="0.25">
      <c r="A52" s="135">
        <v>5</v>
      </c>
      <c r="B52" s="116" t="s">
        <v>2704</v>
      </c>
      <c r="C52" s="118" t="s">
        <v>31</v>
      </c>
      <c r="D52" s="115" t="s">
        <v>2682</v>
      </c>
      <c r="E52" s="136">
        <v>41295</v>
      </c>
      <c r="F52" s="136">
        <v>41639</v>
      </c>
      <c r="G52" s="151">
        <f t="shared" si="3"/>
        <v>11.466666666666667</v>
      </c>
      <c r="H52" s="114" t="s">
        <v>2695</v>
      </c>
      <c r="I52" s="115" t="s">
        <v>1156</v>
      </c>
      <c r="J52" s="115" t="s">
        <v>1156</v>
      </c>
      <c r="K52" s="117">
        <v>93915860</v>
      </c>
      <c r="L52" s="118" t="s">
        <v>1148</v>
      </c>
      <c r="M52" s="112">
        <v>1</v>
      </c>
      <c r="N52" s="118" t="s">
        <v>27</v>
      </c>
      <c r="O52" s="118" t="s">
        <v>26</v>
      </c>
      <c r="P52" s="79"/>
    </row>
    <row r="53" spans="1:16" s="7" customFormat="1" ht="24.75" customHeight="1" outlineLevel="1" x14ac:dyDescent="0.25">
      <c r="A53" s="135">
        <v>6</v>
      </c>
      <c r="B53" s="116" t="s">
        <v>2704</v>
      </c>
      <c r="C53" s="118" t="s">
        <v>31</v>
      </c>
      <c r="D53" s="115" t="s">
        <v>2683</v>
      </c>
      <c r="E53" s="136">
        <v>41655</v>
      </c>
      <c r="F53" s="136">
        <v>42035</v>
      </c>
      <c r="G53" s="151">
        <f t="shared" si="3"/>
        <v>12.666666666666666</v>
      </c>
      <c r="H53" s="114" t="s">
        <v>2696</v>
      </c>
      <c r="I53" s="115" t="s">
        <v>1156</v>
      </c>
      <c r="J53" s="115" t="s">
        <v>1156</v>
      </c>
      <c r="K53" s="117">
        <v>153991201</v>
      </c>
      <c r="L53" s="118" t="s">
        <v>1148</v>
      </c>
      <c r="M53" s="112">
        <v>1</v>
      </c>
      <c r="N53" s="118" t="s">
        <v>27</v>
      </c>
      <c r="O53" s="118" t="s">
        <v>26</v>
      </c>
      <c r="P53" s="79"/>
    </row>
    <row r="54" spans="1:16" s="7" customFormat="1" ht="24.75" customHeight="1" outlineLevel="1" x14ac:dyDescent="0.25">
      <c r="A54" s="135">
        <v>7</v>
      </c>
      <c r="B54" s="116" t="s">
        <v>2704</v>
      </c>
      <c r="C54" s="118" t="s">
        <v>31</v>
      </c>
      <c r="D54" s="115" t="s">
        <v>2684</v>
      </c>
      <c r="E54" s="136">
        <v>42034</v>
      </c>
      <c r="F54" s="136">
        <v>42369</v>
      </c>
      <c r="G54" s="151">
        <f t="shared" si="3"/>
        <v>11.166666666666666</v>
      </c>
      <c r="H54" s="114" t="s">
        <v>2697</v>
      </c>
      <c r="I54" s="115" t="s">
        <v>1156</v>
      </c>
      <c r="J54" s="115" t="s">
        <v>1156</v>
      </c>
      <c r="K54" s="113">
        <v>212453122</v>
      </c>
      <c r="L54" s="118" t="s">
        <v>1148</v>
      </c>
      <c r="M54" s="112">
        <v>1</v>
      </c>
      <c r="N54" s="118" t="s">
        <v>27</v>
      </c>
      <c r="O54" s="118" t="s">
        <v>26</v>
      </c>
      <c r="P54" s="79"/>
    </row>
    <row r="55" spans="1:16" s="7" customFormat="1" ht="24.75" customHeight="1" outlineLevel="1" x14ac:dyDescent="0.25">
      <c r="A55" s="135">
        <v>8</v>
      </c>
      <c r="B55" s="116" t="s">
        <v>2704</v>
      </c>
      <c r="C55" s="118" t="s">
        <v>31</v>
      </c>
      <c r="D55" s="115" t="s">
        <v>2685</v>
      </c>
      <c r="E55" s="136">
        <v>42401</v>
      </c>
      <c r="F55" s="136">
        <v>42674</v>
      </c>
      <c r="G55" s="151">
        <f t="shared" si="3"/>
        <v>9.1</v>
      </c>
      <c r="H55" s="114" t="s">
        <v>2698</v>
      </c>
      <c r="I55" s="115" t="s">
        <v>1156</v>
      </c>
      <c r="J55" s="115" t="s">
        <v>1156</v>
      </c>
      <c r="K55" s="113">
        <v>1529136063</v>
      </c>
      <c r="L55" s="118" t="s">
        <v>1148</v>
      </c>
      <c r="M55" s="112">
        <v>1</v>
      </c>
      <c r="N55" s="118" t="s">
        <v>27</v>
      </c>
      <c r="O55" s="118" t="s">
        <v>26</v>
      </c>
      <c r="P55" s="79"/>
    </row>
    <row r="56" spans="1:16" s="7" customFormat="1" ht="24.75" customHeight="1" outlineLevel="1" x14ac:dyDescent="0.25">
      <c r="A56" s="135">
        <v>9</v>
      </c>
      <c r="B56" s="116" t="s">
        <v>2704</v>
      </c>
      <c r="C56" s="118" t="s">
        <v>31</v>
      </c>
      <c r="D56" s="115" t="s">
        <v>2686</v>
      </c>
      <c r="E56" s="136">
        <v>42720</v>
      </c>
      <c r="F56" s="136">
        <v>43084</v>
      </c>
      <c r="G56" s="151">
        <f t="shared" si="3"/>
        <v>12.133333333333333</v>
      </c>
      <c r="H56" s="114" t="s">
        <v>2699</v>
      </c>
      <c r="I56" s="115" t="s">
        <v>1156</v>
      </c>
      <c r="J56" s="115" t="s">
        <v>1156</v>
      </c>
      <c r="K56" s="113">
        <v>1628287820</v>
      </c>
      <c r="L56" s="118" t="s">
        <v>1148</v>
      </c>
      <c r="M56" s="112">
        <v>1</v>
      </c>
      <c r="N56" s="118" t="s">
        <v>27</v>
      </c>
      <c r="O56" s="118" t="s">
        <v>26</v>
      </c>
      <c r="P56" s="79"/>
    </row>
    <row r="57" spans="1:16" s="7" customFormat="1" ht="24.75" customHeight="1" outlineLevel="1" x14ac:dyDescent="0.25">
      <c r="A57" s="135">
        <v>10</v>
      </c>
      <c r="B57" s="116" t="s">
        <v>2704</v>
      </c>
      <c r="C57" s="118" t="s">
        <v>31</v>
      </c>
      <c r="D57" s="115" t="s">
        <v>2687</v>
      </c>
      <c r="E57" s="136">
        <v>43085</v>
      </c>
      <c r="F57" s="136">
        <v>43404</v>
      </c>
      <c r="G57" s="151">
        <f t="shared" si="3"/>
        <v>10.633333333333333</v>
      </c>
      <c r="H57" s="114" t="s">
        <v>2700</v>
      </c>
      <c r="I57" s="115" t="s">
        <v>1156</v>
      </c>
      <c r="J57" s="115" t="s">
        <v>1156</v>
      </c>
      <c r="K57" s="113">
        <v>1628287820</v>
      </c>
      <c r="L57" s="118" t="s">
        <v>1148</v>
      </c>
      <c r="M57" s="112">
        <v>1</v>
      </c>
      <c r="N57" s="118" t="s">
        <v>27</v>
      </c>
      <c r="O57" s="118" t="s">
        <v>26</v>
      </c>
      <c r="P57" s="79"/>
    </row>
    <row r="58" spans="1:16" s="7" customFormat="1" ht="24.75" customHeight="1" outlineLevel="1" x14ac:dyDescent="0.25">
      <c r="A58" s="135">
        <v>11</v>
      </c>
      <c r="B58" s="116" t="s">
        <v>2704</v>
      </c>
      <c r="C58" s="118" t="s">
        <v>31</v>
      </c>
      <c r="D58" s="115" t="s">
        <v>2688</v>
      </c>
      <c r="E58" s="136">
        <v>43405</v>
      </c>
      <c r="F58" s="136">
        <v>43441</v>
      </c>
      <c r="G58" s="151">
        <f t="shared" si="3"/>
        <v>1.2</v>
      </c>
      <c r="H58" s="114" t="s">
        <v>2701</v>
      </c>
      <c r="I58" s="115" t="s">
        <v>1156</v>
      </c>
      <c r="J58" s="115" t="s">
        <v>1156</v>
      </c>
      <c r="K58" s="117">
        <v>186148011</v>
      </c>
      <c r="L58" s="118" t="s">
        <v>1148</v>
      </c>
      <c r="M58" s="112">
        <v>1</v>
      </c>
      <c r="N58" s="118" t="s">
        <v>27</v>
      </c>
      <c r="O58" s="118" t="s">
        <v>26</v>
      </c>
      <c r="P58" s="79"/>
    </row>
    <row r="59" spans="1:16" s="7" customFormat="1" ht="24.75" customHeight="1" outlineLevel="1" x14ac:dyDescent="0.25">
      <c r="A59" s="135">
        <v>12</v>
      </c>
      <c r="B59" s="116" t="s">
        <v>2704</v>
      </c>
      <c r="C59" s="118" t="s">
        <v>31</v>
      </c>
      <c r="D59" s="115" t="s">
        <v>2689</v>
      </c>
      <c r="E59" s="136">
        <v>43490</v>
      </c>
      <c r="F59" s="136">
        <v>43819</v>
      </c>
      <c r="G59" s="151">
        <f t="shared" si="3"/>
        <v>10.966666666666667</v>
      </c>
      <c r="H59" s="114" t="s">
        <v>2700</v>
      </c>
      <c r="I59" s="115" t="s">
        <v>1156</v>
      </c>
      <c r="J59" s="115" t="s">
        <v>1156</v>
      </c>
      <c r="K59" s="117">
        <v>1635500545</v>
      </c>
      <c r="L59" s="118" t="s">
        <v>1148</v>
      </c>
      <c r="M59" s="112">
        <v>1</v>
      </c>
      <c r="N59" s="118" t="s">
        <v>27</v>
      </c>
      <c r="O59" s="118" t="s">
        <v>26</v>
      </c>
      <c r="P59" s="79"/>
    </row>
    <row r="60" spans="1:16" s="7" customFormat="1" ht="24.75" customHeight="1" outlineLevel="1" x14ac:dyDescent="0.25">
      <c r="A60" s="135">
        <v>13</v>
      </c>
      <c r="B60" s="116" t="s">
        <v>2704</v>
      </c>
      <c r="C60" s="118" t="s">
        <v>31</v>
      </c>
      <c r="D60" s="115" t="s">
        <v>2690</v>
      </c>
      <c r="E60" s="136">
        <v>43983</v>
      </c>
      <c r="F60" s="136">
        <v>44135</v>
      </c>
      <c r="G60" s="151">
        <f t="shared" si="3"/>
        <v>5.0666666666666664</v>
      </c>
      <c r="H60" s="116" t="s">
        <v>2702</v>
      </c>
      <c r="I60" s="115" t="s">
        <v>1156</v>
      </c>
      <c r="J60" s="115" t="s">
        <v>1156</v>
      </c>
      <c r="K60" s="117">
        <v>703741500</v>
      </c>
      <c r="L60" s="118" t="s">
        <v>1148</v>
      </c>
      <c r="M60" s="112">
        <v>1</v>
      </c>
      <c r="N60" s="65" t="s">
        <v>27</v>
      </c>
      <c r="O60" s="65" t="s">
        <v>2703</v>
      </c>
      <c r="P60" s="79"/>
    </row>
    <row r="61" spans="1:16" s="7" customFormat="1" ht="24.75" customHeight="1" outlineLevel="1" x14ac:dyDescent="0.25">
      <c r="A61" s="135">
        <v>14</v>
      </c>
      <c r="B61" s="64"/>
      <c r="C61" s="65"/>
      <c r="D61" s="115" t="s">
        <v>2705</v>
      </c>
      <c r="E61" s="136">
        <v>44136</v>
      </c>
      <c r="F61" s="136">
        <v>44196</v>
      </c>
      <c r="G61" s="151">
        <f t="shared" si="3"/>
        <v>2</v>
      </c>
      <c r="H61" s="116" t="s">
        <v>2702</v>
      </c>
      <c r="I61" s="63" t="s">
        <v>1156</v>
      </c>
      <c r="J61" s="63" t="s">
        <v>188</v>
      </c>
      <c r="K61" s="117">
        <v>321187025</v>
      </c>
      <c r="L61" s="65" t="s">
        <v>1148</v>
      </c>
      <c r="M61" s="67">
        <v>1</v>
      </c>
      <c r="N61" s="65" t="s">
        <v>2634</v>
      </c>
      <c r="O61" s="65" t="s">
        <v>26</v>
      </c>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6"/>
      <c r="C91" s="118"/>
      <c r="D91" s="115"/>
      <c r="E91" s="136"/>
      <c r="F91" s="136"/>
      <c r="G91" s="151" t="str">
        <f t="shared" si="3"/>
        <v/>
      </c>
      <c r="H91" s="116"/>
      <c r="I91" s="115"/>
      <c r="J91" s="115"/>
      <c r="K91" s="117"/>
      <c r="L91" s="118"/>
      <c r="M91" s="112"/>
      <c r="N91" s="118"/>
      <c r="O91" s="118"/>
      <c r="P91" s="79"/>
    </row>
    <row r="92" spans="1:16" s="7" customFormat="1" ht="24.75" customHeight="1" outlineLevel="1" x14ac:dyDescent="0.25">
      <c r="A92" s="134">
        <v>45</v>
      </c>
      <c r="B92" s="116"/>
      <c r="C92" s="118"/>
      <c r="D92" s="115"/>
      <c r="E92" s="136"/>
      <c r="F92" s="136"/>
      <c r="G92" s="151" t="str">
        <f t="shared" si="3"/>
        <v/>
      </c>
      <c r="H92" s="116"/>
      <c r="I92" s="115"/>
      <c r="J92" s="115"/>
      <c r="K92" s="117"/>
      <c r="L92" s="118"/>
      <c r="M92" s="112"/>
      <c r="N92" s="118"/>
      <c r="O92" s="118"/>
      <c r="P92" s="79"/>
    </row>
    <row r="93" spans="1:16" s="7" customFormat="1" ht="24.75" customHeight="1" outlineLevel="1" x14ac:dyDescent="0.25">
      <c r="A93" s="134">
        <v>46</v>
      </c>
      <c r="B93" s="116"/>
      <c r="C93" s="118"/>
      <c r="D93" s="115"/>
      <c r="E93" s="136"/>
      <c r="F93" s="136"/>
      <c r="G93" s="151" t="str">
        <f t="shared" si="3"/>
        <v/>
      </c>
      <c r="H93" s="116"/>
      <c r="I93" s="115"/>
      <c r="J93" s="115"/>
      <c r="K93" s="117"/>
      <c r="L93" s="118"/>
      <c r="M93" s="112"/>
      <c r="N93" s="118"/>
      <c r="O93" s="118"/>
      <c r="P93" s="79"/>
    </row>
    <row r="94" spans="1:16" s="7" customFormat="1" ht="24.75" customHeight="1" outlineLevel="1" x14ac:dyDescent="0.25">
      <c r="A94" s="134">
        <v>47</v>
      </c>
      <c r="B94" s="116"/>
      <c r="C94" s="118"/>
      <c r="D94" s="115"/>
      <c r="E94" s="136"/>
      <c r="F94" s="136"/>
      <c r="G94" s="151" t="str">
        <f t="shared" si="3"/>
        <v/>
      </c>
      <c r="H94" s="116"/>
      <c r="I94" s="115"/>
      <c r="J94" s="115"/>
      <c r="K94" s="117"/>
      <c r="L94" s="118"/>
      <c r="M94" s="112"/>
      <c r="N94" s="118"/>
      <c r="O94" s="118"/>
      <c r="P94" s="79"/>
    </row>
    <row r="95" spans="1:16" s="7" customFormat="1" ht="24.75" customHeight="1" outlineLevel="1" x14ac:dyDescent="0.25">
      <c r="A95" s="135">
        <v>48</v>
      </c>
      <c r="B95" s="116"/>
      <c r="C95" s="118"/>
      <c r="D95" s="115"/>
      <c r="E95" s="136"/>
      <c r="F95" s="136"/>
      <c r="G95" s="151" t="str">
        <f t="shared" si="3"/>
        <v/>
      </c>
      <c r="H95" s="116"/>
      <c r="I95" s="115"/>
      <c r="J95" s="115"/>
      <c r="K95" s="117"/>
      <c r="L95" s="118"/>
      <c r="M95" s="112"/>
      <c r="N95" s="118"/>
      <c r="O95" s="118"/>
      <c r="P95" s="79"/>
    </row>
    <row r="96" spans="1:16" s="7" customFormat="1" ht="24.75" customHeight="1" outlineLevel="1" x14ac:dyDescent="0.25">
      <c r="A96" s="135">
        <v>49</v>
      </c>
      <c r="B96" s="116"/>
      <c r="C96" s="118"/>
      <c r="D96" s="115"/>
      <c r="E96" s="136"/>
      <c r="F96" s="136"/>
      <c r="G96" s="151" t="str">
        <f t="shared" si="3"/>
        <v/>
      </c>
      <c r="H96" s="116"/>
      <c r="I96" s="115"/>
      <c r="J96" s="115"/>
      <c r="K96" s="117"/>
      <c r="L96" s="118"/>
      <c r="M96" s="112"/>
      <c r="N96" s="118"/>
      <c r="O96" s="118"/>
      <c r="P96" s="79"/>
    </row>
    <row r="97" spans="1:16" s="7" customFormat="1" ht="24.75" customHeight="1" outlineLevel="1" x14ac:dyDescent="0.25">
      <c r="A97" s="135">
        <v>50</v>
      </c>
      <c r="B97" s="116"/>
      <c r="C97" s="118"/>
      <c r="D97" s="115"/>
      <c r="E97" s="136"/>
      <c r="F97" s="136"/>
      <c r="G97" s="151" t="str">
        <f t="shared" si="3"/>
        <v/>
      </c>
      <c r="H97" s="116"/>
      <c r="I97" s="115"/>
      <c r="J97" s="115"/>
      <c r="K97" s="117"/>
      <c r="L97" s="118"/>
      <c r="M97" s="112"/>
      <c r="N97" s="118"/>
      <c r="O97" s="118"/>
      <c r="P97" s="79"/>
    </row>
    <row r="98" spans="1:16" s="7" customFormat="1" ht="24.75" customHeight="1" outlineLevel="1" x14ac:dyDescent="0.25">
      <c r="A98" s="135">
        <v>51</v>
      </c>
      <c r="B98" s="116"/>
      <c r="C98" s="118"/>
      <c r="D98" s="115"/>
      <c r="E98" s="136"/>
      <c r="F98" s="136"/>
      <c r="G98" s="151" t="str">
        <f t="shared" si="3"/>
        <v/>
      </c>
      <c r="H98" s="116"/>
      <c r="I98" s="115"/>
      <c r="J98" s="115"/>
      <c r="K98" s="117"/>
      <c r="L98" s="118"/>
      <c r="M98" s="112"/>
      <c r="N98" s="118"/>
      <c r="O98" s="118"/>
      <c r="P98" s="79"/>
    </row>
    <row r="99" spans="1:16" s="7" customFormat="1" ht="24.75" customHeight="1" outlineLevel="1" x14ac:dyDescent="0.25">
      <c r="A99" s="135">
        <v>52</v>
      </c>
      <c r="B99" s="116"/>
      <c r="C99" s="118"/>
      <c r="D99" s="115"/>
      <c r="E99" s="136"/>
      <c r="F99" s="136"/>
      <c r="G99" s="151" t="str">
        <f t="shared" si="3"/>
        <v/>
      </c>
      <c r="H99" s="116"/>
      <c r="I99" s="115"/>
      <c r="J99" s="115"/>
      <c r="K99" s="117"/>
      <c r="L99" s="118"/>
      <c r="M99" s="112"/>
      <c r="N99" s="118"/>
      <c r="O99" s="118"/>
      <c r="P99" s="79"/>
    </row>
    <row r="100" spans="1:16" s="7" customFormat="1" ht="24.75" customHeight="1" outlineLevel="1" x14ac:dyDescent="0.25">
      <c r="A100" s="135">
        <v>53</v>
      </c>
      <c r="B100" s="116"/>
      <c r="C100" s="118"/>
      <c r="D100" s="115"/>
      <c r="E100" s="136"/>
      <c r="F100" s="136"/>
      <c r="G100" s="151" t="str">
        <f t="shared" si="3"/>
        <v/>
      </c>
      <c r="H100" s="116"/>
      <c r="I100" s="115"/>
      <c r="J100" s="115"/>
      <c r="K100" s="117"/>
      <c r="L100" s="118"/>
      <c r="M100" s="112"/>
      <c r="N100" s="118"/>
      <c r="O100" s="118"/>
      <c r="P100" s="79"/>
    </row>
    <row r="101" spans="1:16" s="7" customFormat="1" ht="24.75" customHeight="1" outlineLevel="1" x14ac:dyDescent="0.25">
      <c r="A101" s="135">
        <v>54</v>
      </c>
      <c r="B101" s="116"/>
      <c r="C101" s="118"/>
      <c r="D101" s="115"/>
      <c r="E101" s="136"/>
      <c r="F101" s="136"/>
      <c r="G101" s="151" t="str">
        <f t="shared" si="3"/>
        <v/>
      </c>
      <c r="H101" s="116"/>
      <c r="I101" s="115"/>
      <c r="J101" s="115"/>
      <c r="K101" s="117"/>
      <c r="L101" s="118"/>
      <c r="M101" s="112"/>
      <c r="N101" s="118"/>
      <c r="O101" s="118"/>
      <c r="P101" s="79"/>
    </row>
    <row r="102" spans="1:16" s="7" customFormat="1" ht="24.75" customHeight="1" outlineLevel="1" x14ac:dyDescent="0.25">
      <c r="A102" s="135">
        <v>55</v>
      </c>
      <c r="B102" s="116"/>
      <c r="C102" s="118"/>
      <c r="D102" s="115"/>
      <c r="E102" s="136"/>
      <c r="F102" s="136"/>
      <c r="G102" s="151" t="str">
        <f t="shared" si="3"/>
        <v/>
      </c>
      <c r="H102" s="116"/>
      <c r="I102" s="115"/>
      <c r="J102" s="115"/>
      <c r="K102" s="117"/>
      <c r="L102" s="118"/>
      <c r="M102" s="112"/>
      <c r="N102" s="118"/>
      <c r="O102" s="118"/>
      <c r="P102" s="79"/>
    </row>
    <row r="103" spans="1:16" s="7" customFormat="1" ht="24.75" customHeight="1" outlineLevel="1" x14ac:dyDescent="0.25">
      <c r="A103" s="135">
        <v>56</v>
      </c>
      <c r="B103" s="116"/>
      <c r="C103" s="118"/>
      <c r="D103" s="115"/>
      <c r="E103" s="136"/>
      <c r="F103" s="136"/>
      <c r="G103" s="151" t="str">
        <f t="shared" si="3"/>
        <v/>
      </c>
      <c r="H103" s="116"/>
      <c r="I103" s="115"/>
      <c r="J103" s="115"/>
      <c r="K103" s="117"/>
      <c r="L103" s="118"/>
      <c r="M103" s="112"/>
      <c r="N103" s="118"/>
      <c r="O103" s="118"/>
      <c r="P103" s="79"/>
    </row>
    <row r="104" spans="1:16" s="7" customFormat="1" ht="24.75" customHeight="1" outlineLevel="1" x14ac:dyDescent="0.25">
      <c r="A104" s="135">
        <v>57</v>
      </c>
      <c r="B104" s="116"/>
      <c r="C104" s="118"/>
      <c r="D104" s="115"/>
      <c r="E104" s="136"/>
      <c r="F104" s="136"/>
      <c r="G104" s="151" t="str">
        <f t="shared" si="3"/>
        <v/>
      </c>
      <c r="H104" s="116"/>
      <c r="I104" s="115"/>
      <c r="J104" s="115"/>
      <c r="K104" s="117"/>
      <c r="L104" s="118"/>
      <c r="M104" s="112"/>
      <c r="N104" s="118"/>
      <c r="O104" s="118"/>
      <c r="P104" s="79"/>
    </row>
    <row r="105" spans="1:16" s="7" customFormat="1" ht="24.75" customHeight="1" outlineLevel="1" x14ac:dyDescent="0.25">
      <c r="A105" s="135">
        <v>58</v>
      </c>
      <c r="B105" s="116"/>
      <c r="C105" s="118"/>
      <c r="D105" s="115"/>
      <c r="E105" s="136"/>
      <c r="F105" s="136"/>
      <c r="G105" s="151" t="str">
        <f t="shared" si="3"/>
        <v/>
      </c>
      <c r="H105" s="116"/>
      <c r="I105" s="115"/>
      <c r="J105" s="115"/>
      <c r="K105" s="117"/>
      <c r="L105" s="118"/>
      <c r="M105" s="112"/>
      <c r="N105" s="118"/>
      <c r="O105" s="118"/>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2664</v>
      </c>
      <c r="C114" s="154" t="s">
        <v>31</v>
      </c>
      <c r="D114" s="115"/>
      <c r="E114" s="136"/>
      <c r="F114" s="136"/>
      <c r="G114" s="151" t="str">
        <f>IF(AND(E114&lt;&gt;"",F114&lt;&gt;""),((F114-E114)/30),"")</f>
        <v/>
      </c>
      <c r="H114" s="116"/>
      <c r="I114" s="115"/>
      <c r="J114" s="115"/>
      <c r="K114" s="117"/>
      <c r="L114" s="100" t="str">
        <f>+IF(AND(K114&gt;0,O114="Ejecución"),(K114/877802)*Tabla28[[#This Row],[% participación]],IF(AND(K114&gt;0,O114&lt;&gt;"Ejecución"),"-",""))</f>
        <v/>
      </c>
      <c r="M114" s="118"/>
      <c r="N114" s="164"/>
      <c r="O114" s="153" t="s">
        <v>1150</v>
      </c>
      <c r="P114" s="78"/>
    </row>
    <row r="115" spans="1:16" s="6" customFormat="1" ht="24.75" customHeight="1" x14ac:dyDescent="0.25">
      <c r="A115" s="134">
        <v>2</v>
      </c>
      <c r="B115" s="152" t="s">
        <v>2664</v>
      </c>
      <c r="C115" s="154" t="s">
        <v>31</v>
      </c>
      <c r="D115" s="63"/>
      <c r="E115" s="136"/>
      <c r="F115" s="136" t="str">
        <f t="shared" ref="F115:F160" si="4">IF(AND(D115&lt;&gt;"",E115&lt;&gt;""),((E115-D115)/30),"")</f>
        <v/>
      </c>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2664</v>
      </c>
      <c r="C116" s="154" t="s">
        <v>31</v>
      </c>
      <c r="D116" s="63"/>
      <c r="E116" s="136"/>
      <c r="F116" s="136" t="str">
        <f t="shared" si="4"/>
        <v/>
      </c>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2664</v>
      </c>
      <c r="C117" s="154" t="s">
        <v>31</v>
      </c>
      <c r="D117" s="63"/>
      <c r="E117" s="136"/>
      <c r="F117" s="136" t="str">
        <f t="shared" si="4"/>
        <v/>
      </c>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2664</v>
      </c>
      <c r="C118" s="154" t="s">
        <v>31</v>
      </c>
      <c r="D118" s="63"/>
      <c r="E118" s="136"/>
      <c r="F118" s="136" t="str">
        <f t="shared" si="4"/>
        <v/>
      </c>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2664</v>
      </c>
      <c r="C119" s="154" t="s">
        <v>31</v>
      </c>
      <c r="D119" s="63"/>
      <c r="E119" s="136"/>
      <c r="F119" s="136" t="str">
        <f t="shared" si="4"/>
        <v/>
      </c>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2664</v>
      </c>
      <c r="C120" s="154" t="s">
        <v>31</v>
      </c>
      <c r="D120" s="63"/>
      <c r="E120" s="136"/>
      <c r="F120" s="136" t="str">
        <f t="shared" si="4"/>
        <v/>
      </c>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2664</v>
      </c>
      <c r="C121" s="154" t="s">
        <v>31</v>
      </c>
      <c r="D121" s="63"/>
      <c r="E121" s="136"/>
      <c r="F121" s="136" t="str">
        <f t="shared" si="4"/>
        <v/>
      </c>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2664</v>
      </c>
      <c r="C122" s="154" t="s">
        <v>31</v>
      </c>
      <c r="D122" s="63"/>
      <c r="E122" s="136"/>
      <c r="F122" s="136" t="str">
        <f t="shared" si="4"/>
        <v/>
      </c>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2664</v>
      </c>
      <c r="C123" s="154" t="s">
        <v>31</v>
      </c>
      <c r="D123" s="63"/>
      <c r="E123" s="136"/>
      <c r="F123" s="136" t="str">
        <f t="shared" si="4"/>
        <v/>
      </c>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2664</v>
      </c>
      <c r="C124" s="154" t="s">
        <v>31</v>
      </c>
      <c r="D124" s="63"/>
      <c r="E124" s="136"/>
      <c r="F124" s="136" t="str">
        <f t="shared" si="4"/>
        <v/>
      </c>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2664</v>
      </c>
      <c r="C125" s="154" t="s">
        <v>31</v>
      </c>
      <c r="D125" s="63"/>
      <c r="E125" s="136"/>
      <c r="F125" s="136" t="str">
        <f t="shared" si="4"/>
        <v/>
      </c>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2664</v>
      </c>
      <c r="C126" s="154" t="s">
        <v>31</v>
      </c>
      <c r="D126" s="63"/>
      <c r="E126" s="136"/>
      <c r="F126" s="136" t="str">
        <f t="shared" si="4"/>
        <v/>
      </c>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2664</v>
      </c>
      <c r="C127" s="154" t="s">
        <v>31</v>
      </c>
      <c r="D127" s="63"/>
      <c r="E127" s="136"/>
      <c r="F127" s="136" t="str">
        <f t="shared" si="4"/>
        <v/>
      </c>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2664</v>
      </c>
      <c r="C128" s="154" t="s">
        <v>31</v>
      </c>
      <c r="D128" s="63"/>
      <c r="E128" s="136"/>
      <c r="F128" s="136" t="str">
        <f t="shared" si="4"/>
        <v/>
      </c>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2664</v>
      </c>
      <c r="C129" s="154" t="s">
        <v>31</v>
      </c>
      <c r="D129" s="63"/>
      <c r="E129" s="136"/>
      <c r="F129" s="136" t="str">
        <f t="shared" si="4"/>
        <v/>
      </c>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2664</v>
      </c>
      <c r="C130" s="154" t="s">
        <v>31</v>
      </c>
      <c r="D130" s="63"/>
      <c r="E130" s="136"/>
      <c r="F130" s="136" t="str">
        <f t="shared" si="4"/>
        <v/>
      </c>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2664</v>
      </c>
      <c r="C131" s="154" t="s">
        <v>31</v>
      </c>
      <c r="D131" s="63"/>
      <c r="E131" s="136"/>
      <c r="F131" s="136" t="str">
        <f t="shared" si="4"/>
        <v/>
      </c>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2664</v>
      </c>
      <c r="C132" s="154" t="s">
        <v>31</v>
      </c>
      <c r="D132" s="63"/>
      <c r="E132" s="136"/>
      <c r="F132" s="136" t="str">
        <f t="shared" si="4"/>
        <v/>
      </c>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2664</v>
      </c>
      <c r="C133" s="154" t="s">
        <v>31</v>
      </c>
      <c r="D133" s="63"/>
      <c r="E133" s="136"/>
      <c r="F133" s="136" t="str">
        <f t="shared" si="4"/>
        <v/>
      </c>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2664</v>
      </c>
      <c r="C134" s="154" t="s">
        <v>31</v>
      </c>
      <c r="D134" s="63"/>
      <c r="E134" s="136"/>
      <c r="F134" s="136" t="str">
        <f t="shared" si="4"/>
        <v/>
      </c>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2664</v>
      </c>
      <c r="C135" s="154" t="s">
        <v>31</v>
      </c>
      <c r="D135" s="63"/>
      <c r="E135" s="136"/>
      <c r="F135" s="136" t="str">
        <f t="shared" si="4"/>
        <v/>
      </c>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2664</v>
      </c>
      <c r="C136" s="154" t="s">
        <v>31</v>
      </c>
      <c r="D136" s="63"/>
      <c r="E136" s="136"/>
      <c r="F136" s="136" t="str">
        <f t="shared" si="4"/>
        <v/>
      </c>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2664</v>
      </c>
      <c r="C137" s="154" t="s">
        <v>31</v>
      </c>
      <c r="D137" s="63"/>
      <c r="E137" s="136"/>
      <c r="F137" s="136" t="str">
        <f t="shared" si="4"/>
        <v/>
      </c>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2664</v>
      </c>
      <c r="C138" s="154" t="s">
        <v>31</v>
      </c>
      <c r="D138" s="63"/>
      <c r="E138" s="136"/>
      <c r="F138" s="136" t="str">
        <f t="shared" si="4"/>
        <v/>
      </c>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2664</v>
      </c>
      <c r="C139" s="154" t="s">
        <v>31</v>
      </c>
      <c r="D139" s="63"/>
      <c r="E139" s="136"/>
      <c r="F139" s="136" t="str">
        <f t="shared" si="4"/>
        <v/>
      </c>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2664</v>
      </c>
      <c r="C140" s="154" t="s">
        <v>31</v>
      </c>
      <c r="D140" s="63"/>
      <c r="E140" s="136"/>
      <c r="F140" s="136" t="str">
        <f t="shared" si="4"/>
        <v/>
      </c>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2664</v>
      </c>
      <c r="C141" s="154" t="s">
        <v>31</v>
      </c>
      <c r="D141" s="63"/>
      <c r="E141" s="136"/>
      <c r="F141" s="136" t="str">
        <f t="shared" si="4"/>
        <v/>
      </c>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2664</v>
      </c>
      <c r="C142" s="154" t="s">
        <v>31</v>
      </c>
      <c r="D142" s="63"/>
      <c r="E142" s="136"/>
      <c r="F142" s="136" t="str">
        <f t="shared" si="4"/>
        <v/>
      </c>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2664</v>
      </c>
      <c r="C143" s="154" t="s">
        <v>31</v>
      </c>
      <c r="D143" s="63"/>
      <c r="E143" s="136"/>
      <c r="F143" s="136" t="str">
        <f t="shared" si="4"/>
        <v/>
      </c>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2664</v>
      </c>
      <c r="C144" s="154" t="s">
        <v>31</v>
      </c>
      <c r="D144" s="63"/>
      <c r="E144" s="136"/>
      <c r="F144" s="136" t="str">
        <f t="shared" si="4"/>
        <v/>
      </c>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2664</v>
      </c>
      <c r="C145" s="154" t="s">
        <v>31</v>
      </c>
      <c r="D145" s="63"/>
      <c r="E145" s="136"/>
      <c r="F145" s="136" t="str">
        <f t="shared" si="4"/>
        <v/>
      </c>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2664</v>
      </c>
      <c r="C146" s="154" t="s">
        <v>31</v>
      </c>
      <c r="D146" s="63"/>
      <c r="E146" s="136"/>
      <c r="F146" s="136" t="str">
        <f t="shared" si="4"/>
        <v/>
      </c>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2664</v>
      </c>
      <c r="C147" s="154" t="s">
        <v>31</v>
      </c>
      <c r="D147" s="63"/>
      <c r="E147" s="136"/>
      <c r="F147" s="136" t="str">
        <f t="shared" si="4"/>
        <v/>
      </c>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2664</v>
      </c>
      <c r="C148" s="154" t="s">
        <v>31</v>
      </c>
      <c r="D148" s="63"/>
      <c r="E148" s="136"/>
      <c r="F148" s="136" t="str">
        <f t="shared" si="4"/>
        <v/>
      </c>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2664</v>
      </c>
      <c r="C149" s="154" t="s">
        <v>31</v>
      </c>
      <c r="D149" s="63"/>
      <c r="E149" s="136"/>
      <c r="F149" s="136" t="str">
        <f t="shared" si="4"/>
        <v/>
      </c>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2664</v>
      </c>
      <c r="C150" s="154" t="s">
        <v>31</v>
      </c>
      <c r="D150" s="63"/>
      <c r="E150" s="136"/>
      <c r="F150" s="136" t="str">
        <f t="shared" si="4"/>
        <v/>
      </c>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2664</v>
      </c>
      <c r="C151" s="154" t="s">
        <v>31</v>
      </c>
      <c r="D151" s="63"/>
      <c r="E151" s="136"/>
      <c r="F151" s="136" t="str">
        <f t="shared" si="4"/>
        <v/>
      </c>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2664</v>
      </c>
      <c r="C152" s="154" t="s">
        <v>31</v>
      </c>
      <c r="D152" s="63"/>
      <c r="E152" s="136"/>
      <c r="F152" s="136" t="str">
        <f t="shared" si="4"/>
        <v/>
      </c>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2664</v>
      </c>
      <c r="C153" s="154" t="s">
        <v>31</v>
      </c>
      <c r="D153" s="63"/>
      <c r="E153" s="136"/>
      <c r="F153" s="136" t="str">
        <f t="shared" si="4"/>
        <v/>
      </c>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2664</v>
      </c>
      <c r="C154" s="154" t="s">
        <v>31</v>
      </c>
      <c r="D154" s="63"/>
      <c r="E154" s="136"/>
      <c r="F154" s="136" t="str">
        <f t="shared" si="4"/>
        <v/>
      </c>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2664</v>
      </c>
      <c r="C155" s="154" t="s">
        <v>31</v>
      </c>
      <c r="D155" s="63"/>
      <c r="E155" s="136"/>
      <c r="F155" s="136" t="str">
        <f t="shared" si="4"/>
        <v/>
      </c>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2664</v>
      </c>
      <c r="C156" s="154" t="s">
        <v>31</v>
      </c>
      <c r="D156" s="63"/>
      <c r="E156" s="136"/>
      <c r="F156" s="136" t="str">
        <f t="shared" si="4"/>
        <v/>
      </c>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2664</v>
      </c>
      <c r="C157" s="154" t="s">
        <v>31</v>
      </c>
      <c r="D157" s="63"/>
      <c r="E157" s="136"/>
      <c r="F157" s="136" t="str">
        <f t="shared" si="4"/>
        <v/>
      </c>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2664</v>
      </c>
      <c r="C158" s="154" t="s">
        <v>31</v>
      </c>
      <c r="D158" s="63"/>
      <c r="E158" s="136"/>
      <c r="F158" s="136" t="str">
        <f t="shared" si="4"/>
        <v/>
      </c>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2664</v>
      </c>
      <c r="C159" s="154" t="s">
        <v>31</v>
      </c>
      <c r="D159" s="63"/>
      <c r="E159" s="136"/>
      <c r="F159" s="136" t="str">
        <f t="shared" si="4"/>
        <v/>
      </c>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2664</v>
      </c>
      <c r="C160" s="154" t="s">
        <v>31</v>
      </c>
      <c r="D160" s="63"/>
      <c r="E160" s="136"/>
      <c r="F160" s="136" t="str">
        <f t="shared" si="4"/>
        <v/>
      </c>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2706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2703</v>
      </c>
      <c r="E167" s="8"/>
      <c r="F167" s="5"/>
      <c r="G167" s="107" t="s">
        <v>2703</v>
      </c>
      <c r="I167" s="239" t="s">
        <v>2643</v>
      </c>
      <c r="J167" s="240"/>
      <c r="K167" s="240"/>
      <c r="L167" s="240"/>
      <c r="M167" s="240"/>
      <c r="N167" s="240"/>
      <c r="O167" s="241"/>
      <c r="U167" s="51"/>
    </row>
    <row r="168" spans="1:28" x14ac:dyDescent="0.25">
      <c r="A168" s="9"/>
      <c r="B168" s="216" t="s">
        <v>2657</v>
      </c>
      <c r="C168" s="216"/>
      <c r="D168" s="216"/>
      <c r="E168" s="8"/>
      <c r="F168" s="5"/>
      <c r="H168" s="81" t="s">
        <v>2656</v>
      </c>
      <c r="I168" s="239"/>
      <c r="J168" s="240"/>
      <c r="K168" s="240"/>
      <c r="L168" s="240"/>
      <c r="M168" s="240"/>
      <c r="N168" s="240"/>
      <c r="O168" s="24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2668</v>
      </c>
      <c r="C179" s="214"/>
      <c r="D179" s="214"/>
      <c r="E179" s="162">
        <v>0.02</v>
      </c>
      <c r="F179" s="161">
        <v>0.01</v>
      </c>
      <c r="G179" s="156">
        <f>IF(F179&gt;0,SUM(E179+F179),"")</f>
        <v>0.03</v>
      </c>
      <c r="H179" s="5"/>
      <c r="I179" s="214" t="s">
        <v>2670</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3393871.5</v>
      </c>
      <c r="F185" s="92"/>
      <c r="G185" s="93"/>
      <c r="H185" s="88"/>
      <c r="I185" s="90" t="s">
        <v>2627</v>
      </c>
      <c r="J185" s="157">
        <f>+SUM(M179:M183)</f>
        <v>0.02</v>
      </c>
      <c r="K185" s="195" t="s">
        <v>2628</v>
      </c>
      <c r="L185" s="195"/>
      <c r="M185" s="94">
        <f>+J185*(SUM(K20:K35))</f>
        <v>2262581</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68">
        <v>39757</v>
      </c>
      <c r="D193" s="5"/>
      <c r="E193" s="169">
        <v>1893</v>
      </c>
      <c r="F193" s="5"/>
      <c r="G193" s="5"/>
      <c r="H193" s="138" t="s">
        <v>2707</v>
      </c>
      <c r="J193" s="5"/>
      <c r="K193" s="168">
        <v>39818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2708</v>
      </c>
      <c r="J211" s="27" t="s">
        <v>2622</v>
      </c>
      <c r="K211" s="139" t="s">
        <v>2711</v>
      </c>
      <c r="L211" s="21"/>
      <c r="M211" s="21"/>
      <c r="N211" s="21"/>
      <c r="O211" s="8"/>
    </row>
    <row r="212" spans="1:15" x14ac:dyDescent="0.25">
      <c r="A212" s="9"/>
      <c r="B212" s="27" t="s">
        <v>2619</v>
      </c>
      <c r="C212" s="138" t="s">
        <v>2707</v>
      </c>
      <c r="D212" s="21"/>
      <c r="G212" s="27" t="s">
        <v>2621</v>
      </c>
      <c r="H212" s="139" t="s">
        <v>2709</v>
      </c>
      <c r="J212" s="27" t="s">
        <v>2623</v>
      </c>
      <c r="K212" s="138"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sileny's</cp:lastModifiedBy>
  <cp:lastPrinted>2020-11-20T15:12:35Z</cp:lastPrinted>
  <dcterms:created xsi:type="dcterms:W3CDTF">2020-10-14T21:57:42Z</dcterms:created>
  <dcterms:modified xsi:type="dcterms:W3CDTF">2021-01-05T14:16:22Z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