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ersonal\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<sst xmlns="http://schemas.openxmlformats.org/spreadsheetml/2006/main" count="3143" uniqueCount="2710">
  <si>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</si>
  <si>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</si>
  <si>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</si>
  <si>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</si>
  <si>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</si>
  <si>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</si>
  <si>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</si>
  <si>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</si>
  <si>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</si>
  <si>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</si>
  <si>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</si>
  <si>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</si>
  <si>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</si>
  <si>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</si>
  <si>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</si>
  <si>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</si>
  <si>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</si>
  <si>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</si>
  <si>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</si>
  <si>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</si>
  <si>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</si>
  <si>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</si>
  <si>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</si>
  <si>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</si>
  <si>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</si>
  <si>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</si>
  <si>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</si>
  <si>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</si>
  <si>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</si>
  <si>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</si>
  <si>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</si>
  <si>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</si>
  <si>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</si>
  <si>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</si>
  <si>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</si>
  <si>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</si>
  <si>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</si>
  <si>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</si>
  <si>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</si>
  <si>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</si>
  <si>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</si>
  <si>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</si>
  <si>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</si>
  <si>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</si>
  <si>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</si>
  <si>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</si>
  <si>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</si>
  <si>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</si>
  <si>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</si>
  <si>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</si>
  <si>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</si>
  <si>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</si>
  <si>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</si>
  <si>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</si>
  <si>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</si>
  <si>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</si>
  <si>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</si>
  <si>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</si>
  <si>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</si>
  <si>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</si>
  <si>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</si>
  <si>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</si>
  <si>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</si>
  <si>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</si>
  <si>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</si>
  <si>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</si>
  <si>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</si>
  <si>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</si>
  <si>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</si>
  <si>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</si>
  <si>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</si>
  <si>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</si>
  <si>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</si>
  <si>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</si>
  <si>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</si>
  <si>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</si>
  <si>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</si>
  <si>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</si>
  <si>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</si>
  <si>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</si>
  <si>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</si>
  <si>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</si>
  <si>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</si>
  <si>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</si>
  <si>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</si>
  <si>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</si>
  <si>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</si>
  <si>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</si>
  <si>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</si>
  <si>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</si>
  <si>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</si>
  <si>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</si>
  <si>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</si>
  <si>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</si>
  <si>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</si>
  <si>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</si>
  <si>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</si>
  <si>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</si>
  <si>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</si>
  <si>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</si>
  <si>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</si>
  <si>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</si>
  <si>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</si>
  <si>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</si>
  <si>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</si>
  <si>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</si>
  <si>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</si>
  <si>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</si>
  <si>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</si>
  <si>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</si>
  <si>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</si>
  <si>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</si>
  <si>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</si>
  <si>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</si>
  <si>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</si>
  <si>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</si>
  <si>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</si>
  <si>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</si>
  <si>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</si>
  <si>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</si>
  <si>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</si>
  <si>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</si>
  <si>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</si>
  <si>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</si>
  <si>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</si>
  <si>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</si>
  <si>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</si>
  <si>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</si>
  <si>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</si>
  <si>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</si>
  <si>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</si>
  <si>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</si>
  <si>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</si>
  <si>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</si>
  <si>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</si>
  <si>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</si>
  <si>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</si>
  <si>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</si>
  <si>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</si>
  <si>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</si>
  <si>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</si>
  <si>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</si>
  <si>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</si>
  <si>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</si>
  <si>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</si>
  <si>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</si>
  <si>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</si>
  <si>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</si>
  <si>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</si>
  <si>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</si>
  <si>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</si>
  <si>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</si>
  <si>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</si>
  <si>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</si>
  <si>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</si>
  <si>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</si>
  <si>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</si>
  <si>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</si>
  <si>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</si>
  <si>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</si>
  <si>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</si>
  <si>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</si>
  <si>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</si>
  <si>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</si>
  <si>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</si>
  <si>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</si>
  <si>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</si>
  <si>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</si>
  <si>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</si>
  <si>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</si>
  <si>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</si>
  <si>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</si>
  <si>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</si>
  <si>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</si>
  <si>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</si>
  <si>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</si>
  <si>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</si>
  <si>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</si>
  <si>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</si>
  <si>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</si>
  <si>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</si>
  <si>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</si>
  <si>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</si>
  <si>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</si>
  <si>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</si>
  <si>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</si>
  <si>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</si>
  <si>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</si>
  <si>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</si>
  <si>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</si>
  <si>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</si>
  <si>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</si>
  <si>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</si>
  <si>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</si>
  <si>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</si>
  <si>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</si>
  <si>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</si>
  <si>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</si>
  <si>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</si>
  <si>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</si>
  <si>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</si>
  <si>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</si>
  <si>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</si>
  <si>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</si>
  <si>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</si>
  <si>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</si>
  <si>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</si>
  <si>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</si>
  <si>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</si>
  <si>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</si>
  <si>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</si>
  <si>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</si>
  <si>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</si>
  <si>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</si>
  <si>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</si>
  <si>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</si>
  <si>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</si>
  <si>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</si>
  <si>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</si>
  <si>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</si>
  <si>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</si>
  <si>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</si>
  <si>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</si>
  <si>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</si>
  <si>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</si>
  <si>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</si>
  <si>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</si>
  <si>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</si>
  <si>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</si>
  <si>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</si>
  <si>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</si>
  <si>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</si>
  <si>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</si>
  <si>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</si>
  <si>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</si>
  <si>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</si>
  <si>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</si>
  <si>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</si>
  <si>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</si>
  <si>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</si>
  <si>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</si>
  <si>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</si>
  <si>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</si>
  <si>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</si>
  <si>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</si>
  <si>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</si>
  <si>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</si>
  <si>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</si>
  <si>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</si>
  <si>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</si>
  <si>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</si>
  <si>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</si>
  <si>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</si>
  <si>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</si>
  <si>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</si>
  <si>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</si>
  <si>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</si>
  <si>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</si>
  <si>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</si>
  <si>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</si>
  <si>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</si>
  <si>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</si>
  <si>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</si>
  <si>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</si>
  <si>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</si>
  <si>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</si>
  <si>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</si>
  <si>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</si>
  <si>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</si>
  <si>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</si>
  <si>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</si>
  <si>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</si>
  <si>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</si>
  <si>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</si>
  <si>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</si>
  <si>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</si>
  <si>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</si>
  <si>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</si>
  <si>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</si>
  <si>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</si>
  <si>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</si>
  <si>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</si>
  <si>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</si>
  <si>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</si>
  <si>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</si>
  <si>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</si>
  <si>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</si>
  <si>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</si>
  <si>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</si>
  <si>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</si>
  <si>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</si>
  <si>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</si>
  <si>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</si>
  <si>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</si>
  <si>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</si>
  <si>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</si>
  <si>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</si>
  <si>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</si>
  <si>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</si>
  <si>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</si>
  <si>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</si>
  <si>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</si>
  <si>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</si>
  <si>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</si>
  <si>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</si>
  <si>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</si>
  <si>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</si>
  <si>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</si>
  <si>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</si>
  <si>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</si>
  <si>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</si>
  <si>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</si>
  <si>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</si>
  <si>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</si>
  <si>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</si>
  <si>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</si>
  <si>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</si>
  <si>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</si>
  <si>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</si>
  <si>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</si>
  <si>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</si>
  <si>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</si>
  <si>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</si>
  <si>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</si>
  <si>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</si>
  <si>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</si>
  <si>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</si>
  <si>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</si>
  <si>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</si>
  <si>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</si>
  <si>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</si>
  <si>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</si>
  <si>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</si>
  <si>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</si>
  <si>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</si>
  <si>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</si>
  <si>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</si>
  <si>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</si>
  <si>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</si>
  <si>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</si>
  <si>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</si>
  <si>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</si>
  <si>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</si>
  <si>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</si>
  <si>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</si>
  <si>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</si>
  <si>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</si>
  <si>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</si>
  <si>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</si>
  <si>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</si>
  <si>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</si>
  <si>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</si>
  <si>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</si>
  <si>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</si>
  <si>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</si>
  <si>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</si>
  <si>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</si>
  <si>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</si>
  <si>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</si>
  <si>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</si>
  <si>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</si>
  <si>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</si>
  <si>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</si>
  <si>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</si>
  <si>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</si>
  <si>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</si>
  <si>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</si>
  <si>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</si>
  <si>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</si>
  <si>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</si>
  <si>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</si>
  <si>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</si>
  <si>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</si>
  <si>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</si>
  <si>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</si>
  <si>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</si>
  <si>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</si>
  <si>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</si>
  <si>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</si>
  <si>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</si>
  <si>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</si>
  <si>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</si>
  <si>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</si>
  <si>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</si>
  <si>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</si>
  <si>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</si>
  <si>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</si>
  <si>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</si>
  <si>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</si>
  <si>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</si>
  <si>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</si>
  <si>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</si>
  <si>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</si>
  <si>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</si>
  <si>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</si>
  <si>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</si>
  <si>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</si>
  <si>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</si>
  <si>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</si>
  <si>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</si>
  <si>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</si>
  <si>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</si>
  <si>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</si>
  <si>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</si>
  <si>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</si>
  <si>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</si>
  <si>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</si>
  <si>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</si>
  <si>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</si>
  <si>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</si>
  <si>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</si>
  <si>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</si>
  <si>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</si>
  <si>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</si>
  <si>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</si>
  <si>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</si>
  <si>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</si>
  <si>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</si>
  <si>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</si>
  <si>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</si>
  <si>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</si>
  <si>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</si>
  <si>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</si>
  <si>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</si>
  <si>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</si>
  <si>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</si>
  <si>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</si>
  <si>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</si>
  <si>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</si>
  <si>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</si>
  <si>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</si>
  <si>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</si>
  <si>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</si>
  <si>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</si>
  <si>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</si>
  <si>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</si>
  <si>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</si>
  <si>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</si>
  <si>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</si>
  <si>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</si>
  <si>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</si>
  <si>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</si>
  <si>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</si>
  <si>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</si>
  <si>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</si>
  <si>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</si>
  <si>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</si>
  <si>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</si>
  <si>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</si>
  <si>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</si>
  <si>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</si>
  <si>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</si>
  <si>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</si>
  <si>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</si>
  <si>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</si>
  <si>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</si>
  <si>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</si>
  <si>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</si>
  <si>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</si>
  <si>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</si>
  <si>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</si>
  <si>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</si>
  <si>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</si>
  <si>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</si>
  <si>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</si>
  <si>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</si>
  <si>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</si>
  <si>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</si>
  <si>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</si>
  <si>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</si>
  <si>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</si>
  <si>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</si>
  <si>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</si>
  <si>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</si>
  <si>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</si>
  <si>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</si>
  <si>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</si>
  <si>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</si>
  <si>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</si>
  <si>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</si>
  <si>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</si>
  <si>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</si>
  <si>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</si>
  <si>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</si>
  <si>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</si>
  <si>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</si>
  <si>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</si>
  <si>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</si>
  <si>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</si>
  <si>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</si>
  <si>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</si>
  <si>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</si>
  <si>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</si>
  <si>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</si>
  <si>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</si>
  <si>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</si>
  <si>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</si>
  <si>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</si>
  <si>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</si>
  <si>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</si>
  <si>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</si>
  <si>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</si>
  <si>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</si>
  <si>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</si>
  <si>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</si>
  <si>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</si>
  <si>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</si>
  <si>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</si>
  <si>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</si>
  <si>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</si>
  <si>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</si>
  <si>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</si>
  <si>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</si>
  <si>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</si>
  <si>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</si>
  <si>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</si>
  <si>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</si>
  <si>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</si>
  <si>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</si>
  <si>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</si>
  <si>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</si>
  <si>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</si>
  <si>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</si>
  <si>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</si>
  <si>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</si>
  <si>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</si>
  <si>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</si>
  <si>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</si>
  <si>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</si>
  <si>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</si>
  <si>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</si>
  <si>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</si>
  <si>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</si>
  <si>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</si>
  <si>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</si>
  <si>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</si>
  <si>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</si>
  <si>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</si>
  <si>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</si>
  <si>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</si>
  <si>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</si>
  <si>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</si>
  <si>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</si>
  <si>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</si>
  <si>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</si>
  <si>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</si>
  <si>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</si>
  <si>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</si>
  <si>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</si>
  <si>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</si>
  <si>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</si>
  <si>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</si>
  <si>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</si>
  <si>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</si>
  <si>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</si>
  <si>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</si>
  <si>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</si>
  <si>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</si>
  <si>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</si>
  <si>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</si>
  <si>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</si>
  <si>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</si>
  <si>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</si>
  <si>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</si>
  <si>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</si>
  <si>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</si>
  <si>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</si>
  <si>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</si>
  <si>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</si>
  <si>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</si>
  <si>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</si>
  <si>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</si>
  <si>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</si>
  <si>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</si>
  <si>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</si>
  <si>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</si>
  <si>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</si>
  <si>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</si>
  <si>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</si>
  <si>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</si>
  <si>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</si>
  <si>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</si>
  <si>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</si>
  <si>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</si>
  <si>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</si>
  <si>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</si>
  <si>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</si>
  <si>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</si>
  <si>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</si>
  <si>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</si>
  <si>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</si>
  <si>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</si>
  <si>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</si>
  <si>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</si>
  <si>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</si>
  <si>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</si>
  <si>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</si>
  <si>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</si>
  <si>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</si>
  <si>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</si>
  <si>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</si>
  <si>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</si>
  <si>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</si>
  <si>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</si>
  <si>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</si>
  <si>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</si>
  <si>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</si>
  <si>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</si>
  <si>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</si>
  <si>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</si>
  <si>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</si>
  <si>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</si>
  <si>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</si>
  <si>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</si>
  <si>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</si>
  <si>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</si>
  <si>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</si>
  <si>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</si>
  <si>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</si>
  <si>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</si>
  <si>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</si>
  <si>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</si>
  <si>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</si>
  <si>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</si>
  <si>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</si>
  <si>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</si>
  <si>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</si>
  <si>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</si>
  <si>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</si>
  <si>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</si>
  <si>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</si>
  <si>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</si>
  <si>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</si>
  <si>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</si>
  <si>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</si>
  <si>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</si>
  <si>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</si>
  <si>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</si>
  <si>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</si>
  <si>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</si>
  <si>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</si>
  <si>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</si>
  <si>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</si>
  <si>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</si>
  <si>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</si>
  <si>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</si>
  <si>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</si>
  <si>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</si>
  <si>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</si>
  <si>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</si>
  <si>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</si>
  <si>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</si>
  <si>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</si>
  <si>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</si>
  <si>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</si>
  <si>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</si>
  <si>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</si>
  <si>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</si>
  <si>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</si>
  <si>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</si>
  <si>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</si>
  <si>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</si>
  <si>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</si>
  <si>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</si>
  <si>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</si>
  <si>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</si>
  <si>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</si>
  <si>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</si>
  <si>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</si>
  <si>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</si>
  <si>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</si>
  <si>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</si>
  <si>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</si>
  <si>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</si>
  <si>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</si>
  <si>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</si>
  <si>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</si>
  <si>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</si>
  <si>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</si>
  <si>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</si>
  <si>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</si>
  <si>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</si>
  <si>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</si>
  <si>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</si>
  <si>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</si>
  <si>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</si>
  <si>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</si>
  <si>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</si>
  <si>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</si>
  <si>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</si>
  <si>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</si>
  <si>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</si>
  <si>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</si>
  <si>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</si>
  <si>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</si>
  <si>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</si>
  <si>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</si>
  <si>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</si>
  <si>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</si>
  <si>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</si>
  <si>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</si>
  <si>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</si>
  <si>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</si>
  <si>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</si>
  <si>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</si>
  <si>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</si>
  <si>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</si>
  <si>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</si>
  <si>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</si>
  <si>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</si>
  <si>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</si>
  <si>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</si>
  <si>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</si>
  <si>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</si>
  <si>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</si>
  <si>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</si>
  <si>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</si>
  <si>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</si>
  <si>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</si>
  <si>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</si>
  <si>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</si>
  <si>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</si>
  <si>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</si>
  <si>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</si>
  <si>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</si>
  <si>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</si>
  <si>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</si>
  <si>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</si>
  <si>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</si>
  <si>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</si>
  <si>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</si>
  <si>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</si>
  <si>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</si>
  <si>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</si>
  <si>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</si>
  <si>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</si>
  <si>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</si>
  <si>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</si>
  <si>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</si>
  <si>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</si>
  <si>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</si>
  <si>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</si>
  <si>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</si>
  <si>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</si>
  <si>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</si>
  <si>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</si>
  <si>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</si>
  <si>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</si>
  <si>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</si>
  <si>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</si>
  <si>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</si>
  <si>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</si>
  <si>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</si>
  <si>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</si>
  <si>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</si>
  <si>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</si>
  <si>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</si>
  <si>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</si>
  <si>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</si>
  <si>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</si>
  <si>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</si>
  <si>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</si>
  <si>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</si>
  <si>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</si>
  <si>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</si>
  <si>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</si>
  <si>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</si>
  <si>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</si>
  <si>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</si>
  <si>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</si>
  <si>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</si>
  <si>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</si>
  <si>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</si>
  <si>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</si>
  <si>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</si>
  <si>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</si>
  <si>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</si>
  <si>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</si>
  <si>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</si>
  <si>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</si>
  <si>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</si>
  <si>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</si>
  <si>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</si>
  <si>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</si>
  <si>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</si>
  <si>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</si>
  <si>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</si>
  <si>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</si>
  <si>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</si>
  <si>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</si>
  <si>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</si>
  <si>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</si>
  <si>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</si>
  <si>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</si>
  <si>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</si>
  <si>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</si>
  <si>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</si>
  <si>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</si>
  <si>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</si>
  <si>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</si>
  <si>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</si>
  <si>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</si>
  <si>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</si>
  <si>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</si>
  <si>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</si>
  <si>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</si>
  <si>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</si>
  <si>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</si>
  <si>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</si>
  <si>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</si>
  <si>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</si>
  <si>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</si>
  <si>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</si>
  <si>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</si>
  <si>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</si>
  <si>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</si>
  <si>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</si>
  <si>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</si>
  <si>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</si>
  <si>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</si>
  <si>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</si>
  <si>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</si>
  <si>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</si>
  <si>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</si>
  <si>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</si>
  <si>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</si>
  <si>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</si>
  <si>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</si>
  <si>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</si>
  <si>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</si>
  <si>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</si>
  <si>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</si>
  <si>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</si>
  <si>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</si>
  <si>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</si>
  <si>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</si>
  <si>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</si>
  <si>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</si>
  <si>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</si>
  <si>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</si>
  <si>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</si>
  <si>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</si>
  <si>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</si>
  <si>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</si>
  <si>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</si>
  <si>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</si>
  <si>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</si>
  <si>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</si>
  <si>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</si>
  <si>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</si>
  <si>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</si>
  <si>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</si>
  <si>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</si>
  <si>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</si>
  <si>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</si>
  <si>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</si>
  <si>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</si>
  <si>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</si>
  <si>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</si>
  <si>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</si>
  <si>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</si>
  <si>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</si>
  <si>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</si>
  <si>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</si>
  <si>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</si>
  <si>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</si>
  <si>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</si>
  <si>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</si>
  <si>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</si>
  <si>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</si>
  <si>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</si>
  <si>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</si>
  <si>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</si>
  <si>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</si>
  <si>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</si>
  <si>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</si>
  <si>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</si>
  <si>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</si>
  <si>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</si>
  <si>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</si>
  <si>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</si>
  <si>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</si>
  <si>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</si>
  <si>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</si>
  <si>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</si>
  <si>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</si>
  <si>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</si>
  <si>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</si>
  <si>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</si>
  <si>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</si>
  <si>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</si>
  <si>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</si>
  <si>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</si>
  <si>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</si>
  <si>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</si>
  <si>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</si>
  <si>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</si>
  <si>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</si>
  <si>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</si>
  <si>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</si>
  <si>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</si>
  <si>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</si>
  <si>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</si>
  <si>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</si>
  <si>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</si>
  <si>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</si>
  <si>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</si>
  <si>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</si>
  <si>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</si>
  <si>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</si>
  <si>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</si>
  <si>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</si>
  <si>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</si>
  <si>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</si>
  <si>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</si>
  <si>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</si>
  <si>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</si>
  <si>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</si>
  <si>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</si>
  <si>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</si>
  <si>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</si>
  <si>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</si>
  <si>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</si>
  <si>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</si>
  <si>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</si>
  <si>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</si>
  <si>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</si>
  <si>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</si>
  <si>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</si>
  <si>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</si>
  <si>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</si>
  <si>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</si>
  <si>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</si>
  <si>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</si>
  <si>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</si>
  <si>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</si>
  <si>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</si>
  <si>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</si>
  <si>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</si>
  <si>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</si>
  <si>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</si>
  <si>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</si>
  <si>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</si>
  <si>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</si>
  <si>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</si>
  <si>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</si>
  <si>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</si>
  <si>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</si>
  <si>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</si>
  <si>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</si>
  <si>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</si>
  <si>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</si>
  <si>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</si>
  <si>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</si>
  <si>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</si>
  <si>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</si>
  <si>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</si>
  <si>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</si>
  <si>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</si>
  <si>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</si>
  <si>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</si>
  <si>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</si>
  <si>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</si>
  <si>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</si>
  <si>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</si>
  <si>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</si>
  <si>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</si>
  <si>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</si>
  <si>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</si>
  <si>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</si>
  <si>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</si>
  <si>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</si>
  <si>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</si>
  <si>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</si>
  <si>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</si>
  <si>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</si>
  <si>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</si>
  <si>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</si>
  <si>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</si>
  <si>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</si>
  <si>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</si>
  <si>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</si>
  <si>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</si>
  <si>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</si>
  <si>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</si>
  <si>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</si>
  <si>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</si>
  <si>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</si>
  <si>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</si>
  <si>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</si>
  <si>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</si>
  <si>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</si>
  <si>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</si>
  <si>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</si>
  <si>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</si>
  <si>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</si>
  <si>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</si>
  <si>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</si>
  <si>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</si>
  <si>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</si>
  <si>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</si>
  <si>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</si>
  <si>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</si>
  <si>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</si>
  <si>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</si>
  <si>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</si>
  <si>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</si>
  <si>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</si>
  <si>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</si>
  <si>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</si>
  <si>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</si>
  <si>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</si>
  <si>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</si>
  <si>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</si>
  <si>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</si>
  <si>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</si>
  <si>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</si>
  <si>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</si>
  <si>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</si>
  <si>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</si>
  <si>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</si>
  <si>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</si>
  <si>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</si>
  <si>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</si>
  <si>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</si>
  <si>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</si>
  <si>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</si>
  <si>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</si>
  <si>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</si>
  <si>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</si>
  <si>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</si>
  <si>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</si>
  <si>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</si>
  <si>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</si>
  <si>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</si>
  <si>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</si>
  <si>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</si>
  <si>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</si>
  <si>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</si>
  <si>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</si>
  <si>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</si>
  <si>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</si>
  <si>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</si>
  <si>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</si>
  <si>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</si>
  <si>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</si>
  <si>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</si>
  <si>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</si>
  <si>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</si>
  <si>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</si>
  <si>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</si>
  <si>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</si>
  <si>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</si>
  <si>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</si>
  <si>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</si>
  <si>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</si>
  <si>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</si>
  <si>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</si>
  <si>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</si>
  <si>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</si>
  <si>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</si>
  <si>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</si>
  <si>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</si>
  <si>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</si>
  <si>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</si>
  <si>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</si>
  <si>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</si>
  <si>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</si>
  <si>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</si>
  <si>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</si>
  <si>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</si>
  <si>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</si>
  <si>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</si>
  <si>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</si>
  <si>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</si>
  <si>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</si>
  <si>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</si>
  <si>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</si>
  <si>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</si>
  <si>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</si>
  <si>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</si>
  <si>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</si>
  <si>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</si>
  <si>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</si>
  <si>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</si>
  <si>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</si>
  <si>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</si>
  <si>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</si>
  <si>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</si>
  <si>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</si>
  <si>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</si>
  <si>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</si>
  <si>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</si>
  <si>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</si>
  <si>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</si>
  <si>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</si>
  <si>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</si>
  <si>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</si>
  <si>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</si>
  <si>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</si>
  <si>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</si>
  <si>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</si>
  <si>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</si>
  <si>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</si>
  <si>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</si>
  <si>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</si>
  <si>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</si>
  <si>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</si>
  <si>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</si>
  <si>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</si>
  <si>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</si>
  <si>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</si>
  <si>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</si>
  <si>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</si>
  <si>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</si>
  <si>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</si>
  <si>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</si>
  <si>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</si>
  <si>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</si>
  <si>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</si>
  <si>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</si>
  <si>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</si>
  <si>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</si>
  <si>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</si>
  <si>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</si>
  <si>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</si>
  <si>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</si>
  <si>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</si>
  <si>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</si>
  <si>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</si>
  <si>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</si>
  <si>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</si>
  <si>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</si>
  <si>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</si>
  <si>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</si>
  <si>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</si>
  <si>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</si>
  <si>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</si>
  <si>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</si>
  <si>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</si>
  <si>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</si>
  <si>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</si>
  <si>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</si>
  <si>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</si>
  <si>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</si>
  <si>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</si>
  <si>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</si>
  <si>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</si>
  <si>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</si>
  <si>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</si>
  <si>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</si>
  <si>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</si>
  <si>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</si>
  <si>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</si>
  <si>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</si>
  <si>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</si>
  <si>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</si>
  <si>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</si>
  <si>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</si>
  <si>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</si>
  <si>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</si>
  <si>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</si>
  <si>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</si>
  <si>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</si>
  <si>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</si>
  <si>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</si>
  <si>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</si>
  <si>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</si>
  <si>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</si>
  <si>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</si>
  <si>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</si>
  <si>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</si>
  <si>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</si>
  <si>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</si>
  <si>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</si>
  <si>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</si>
  <si>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</si>
  <si>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</si>
  <si>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</si>
  <si>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</si>
  <si>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</si>
  <si>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</si>
  <si>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</si>
  <si>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</si>
  <si>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</si>
  <si>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</si>
  <si>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</si>
  <si>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</si>
  <si>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</si>
  <si>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</si>
  <si>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</si>
  <si>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</si>
  <si>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</si>
  <si>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</si>
  <si>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</si>
  <si>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</si>
  <si>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</si>
  <si>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</si>
  <si>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</si>
  <si>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</si>
  <si>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</si>
  <si>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</si>
  <si>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</si>
  <si>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</si>
  <si>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</si>
  <si>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</si>
  <si>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</si>
  <si>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</si>
  <si>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</si>
  <si>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</si>
  <si>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</si>
  <si>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</si>
  <si>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</si>
  <si>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</si>
  <si>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</si>
  <si>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</si>
  <si>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</si>
  <si>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</si>
  <si>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</si>
  <si>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</si>
  <si>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</si>
  <si>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</si>
  <si>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</si>
  <si>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</si>
  <si>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</si>
  <si>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</si>
  <si>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</si>
  <si>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</si>
  <si>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</si>
  <si>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</si>
  <si>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</si>
  <si>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</si>
  <si>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</si>
  <si>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</si>
  <si>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</si>
  <si>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</si>
  <si>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</si>
  <si>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</si>
  <si>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</si>
  <si>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</si>
  <si>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</si>
  <si>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</si>
  <si>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</si>
  <si>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</si>
  <si>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</si>
  <si>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</si>
  <si>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</si>
  <si>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</si>
  <si>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</si>
  <si>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</si>
  <si>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</si>
  <si>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</si>
  <si>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</si>
  <si>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</si>
  <si>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</si>
  <si>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</si>
  <si>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</si>
  <si>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</si>
  <si>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</si>
  <si>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</si>
  <si>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</si>
  <si>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</si>
  <si>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</si>
  <si>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</si>
  <si>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</si>
  <si>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</si>
  <si>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</si>
  <si>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</si>
  <si>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</si>
  <si>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</si>
  <si>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</si>
  <si>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</si>
  <si>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</si>
  <si>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</si>
  <si>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</si>
  <si>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</si>
  <si>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</si>
  <si>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</si>
  <si>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</si>
  <si>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</si>
  <si>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</si>
  <si>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</si>
  <si>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</si>
  <si>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</si>
  <si>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</si>
  <si>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</si>
  <si>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</si>
  <si>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</si>
  <si>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</si>
  <si>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</si>
  <si>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</si>
  <si>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</si>
  <si>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</si>
  <si>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</si>
  <si>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</si>
  <si>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</si>
  <si>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</si>
  <si>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</si>
  <si>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</si>
  <si>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</si>
  <si>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</si>
  <si>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</si>
  <si>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</si>
  <si>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</si>
  <si>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</si>
  <si>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</si>
  <si>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</si>
  <si>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</si>
  <si>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</si>
  <si>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</si>
  <si>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</si>
  <si>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</si>
  <si>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</si>
  <si>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</si>
  <si>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</si>
  <si>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</si>
  <si>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</si>
  <si>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</si>
  <si>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</si>
  <si>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</si>
  <si>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</si>
  <si>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</si>
  <si>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</si>
  <si>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</si>
  <si>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</si>
  <si>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</si>
  <si>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</si>
  <si>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</si>
  <si>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</si>
  <si>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</si>
  <si>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</si>
  <si>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</si>
  <si>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</si>
  <si>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</si>
  <si>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</si>
  <si>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</si>
  <si>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</si>
  <si>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</si>
  <si>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</si>
  <si>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</si>
  <si>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</si>
  <si>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</si>
  <si>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</si>
  <si>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</si>
  <si>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</si>
  <si>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</si>
  <si>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</si>
  <si>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</si>
  <si>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</si>
  <si>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</si>
  <si>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</si>
  <si>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</si>
  <si>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</si>
  <si>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</si>
  <si>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</si>
  <si>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</si>
  <si>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</si>
  <si>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</si>
  <si>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</si>
  <si>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</si>
  <si>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</si>
  <si>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</si>
  <si>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</si>
  <si>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</si>
  <si>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</si>
  <si>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</si>
  <si>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</si>
  <si>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</si>
  <si>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</si>
  <si>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</si>
  <si>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</si>
  <si>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</si>
  <si>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</si>
  <si>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</si>
  <si>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</si>
  <si>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</si>
  <si>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</si>
  <si>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</si>
  <si>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</si>
  <si>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</si>
  <si>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</si>
  <si>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</si>
  <si>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</si>
  <si>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</si>
  <si>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</si>
  <si>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</si>
  <si>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</si>
  <si>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</si>
  <si>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</si>
  <si>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</si>
  <si>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</si>
  <si>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</si>
  <si>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</si>
  <si>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</si>
  <si>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</si>
  <si>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</si>
  <si>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</si>
  <si>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</si>
  <si>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</si>
  <si>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</si>
  <si>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</si>
  <si>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</si>
  <si>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</si>
  <si>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</si>
  <si>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</si>
  <si>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</si>
  <si>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</si>
  <si>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</si>
  <si>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</si>
  <si>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</si>
  <si>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</si>
  <si>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</si>
  <si>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</si>
  <si>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</si>
  <si>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</si>
  <si>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</si>
  <si>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</si>
  <si>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</si>
  <si>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</si>
  <si>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</si>
  <si>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</si>
  <si>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</si>
  <si>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</si>
  <si>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</si>
  <si>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</si>
  <si>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</si>
  <si>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</si>
  <si>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</si>
  <si>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</si>
  <si>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</si>
  <si>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</si>
  <si>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</si>
  <si>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</si>
  <si>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</si>
  <si>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</si>
  <si>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</si>
  <si>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</si>
  <si>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</si>
  <si>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</si>
  <si>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</si>
  <si>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</si>
  <si>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</si>
  <si>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</si>
  <si>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</si>
  <si>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</si>
  <si>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</si>
  <si>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</si>
  <si>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</si>
  <si>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</si>
  <si>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</si>
  <si>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</si>
  <si>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</si>
  <si>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</si>
  <si>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</si>
  <si>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</si>
  <si>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</si>
  <si>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</si>
  <si>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</si>
  <si>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</si>
  <si>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</si>
  <si>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</si>
  <si>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</si>
  <si>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</si>
  <si>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</si>
  <si>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</si>
  <si>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</si>
  <si>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</si>
  <si>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</si>
  <si>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</si>
  <si>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</si>
  <si>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</si>
  <si>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</si>
  <si>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</si>
  <si>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</si>
  <si>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</si>
  <si>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</si>
  <si>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</si>
  <si>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</si>
  <si>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</si>
  <si>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</si>
  <si>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</si>
  <si>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</si>
  <si>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</si>
  <si>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</si>
  <si>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</si>
  <si>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</si>
  <si>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</si>
  <si>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</si>
  <si>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</si>
  <si>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</si>
  <si>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</si>
  <si>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</si>
  <si>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</si>
  <si>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</si>
  <si>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</si>
  <si>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</si>
  <si>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</si>
  <si>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</si>
  <si>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</si>
  <si>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</si>
  <si>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</si>
  <si>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</si>
  <si>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</si>
  <si>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</si>
  <si>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</si>
  <si>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</si>
  <si>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</si>
  <si>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</si>
  <si>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</si>
  <si>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</si>
  <si>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</si>
  <si>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</si>
  <si>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</si>
  <si>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</si>
  <si>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</si>
  <si>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</si>
  <si>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</si>
  <si>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</si>
  <si>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</si>
  <si>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</si>
  <si>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</si>
  <si>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</si>
  <si>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</si>
  <si>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</si>
  <si>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</si>
  <si>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</si>
  <si>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</si>
  <si>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</si>
  <si>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</si>
  <si>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</si>
  <si>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</si>
  <si>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</si>
  <si>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</si>
  <si>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</si>
  <si>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</si>
  <si>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</si>
  <si>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</si>
  <si>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</si>
  <si>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</si>
  <si>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</si>
  <si>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</si>
  <si>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</si>
  <si>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</si>
  <si>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</si>
  <si>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</si>
  <si>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</si>
  <si>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</si>
  <si>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</si>
  <si>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</si>
  <si>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</si>
  <si>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</si>
  <si>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</si>
  <si>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</si>
  <si>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</si>
  <si>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</si>
  <si>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</si>
  <si>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</si>
  <si>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</si>
  <si>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</si>
  <si>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</si>
  <si>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</si>
  <si>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</si>
  <si>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</si>
  <si>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</si>
  <si>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</si>
  <si>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</si>
  <si>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</si>
  <si>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</si>
  <si>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</si>
  <si>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</si>
  <si>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</si>
  <si>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</si>
  <si>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</si>
  <si>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</si>
  <si>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</si>
  <si>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</si>
  <si>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</si>
  <si>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</si>
  <si>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</si>
  <si>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</si>
  <si>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</si>
  <si>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</si>
  <si>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</si>
  <si>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</si>
  <si>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</si>
  <si>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</si>
  <si>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</si>
  <si>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</si>
  <si>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</si>
  <si>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</si>
  <si>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</si>
  <si>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</si>
  <si>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</si>
  <si>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</si>
  <si>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</si>
  <si>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</si>
  <si>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</si>
  <si>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</si>
  <si>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</si>
  <si>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</si>
  <si>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</si>
  <si>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</si>
  <si>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</si>
  <si>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</si>
  <si>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</si>
  <si>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</si>
  <si>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</si>
  <si>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</si>
  <si>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</si>
  <si>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</si>
  <si>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</si>
  <si>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</si>
  <si>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</si>
  <si>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</si>
  <si>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</si>
  <si>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</si>
  <si>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</si>
  <si>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</si>
  <si>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</si>
  <si>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</si>
  <si>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</si>
  <si>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</si>
  <si>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</si>
  <si>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</si>
  <si>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</si>
  <si>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</si>
  <si>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</si>
  <si>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</si>
  <si>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</si>
  <si>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</si>
  <si>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</si>
  <si>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</si>
  <si>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</si>
  <si>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</si>
  <si>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</si>
  <si>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</si>
  <si>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</si>
  <si>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</si>
  <si>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</si>
  <si>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</si>
  <si>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</si>
  <si>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</si>
  <si>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</si>
  <si>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</si>
  <si>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</si>
  <si>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</si>
  <si>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</si>
  <si>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</si>
  <si>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</si>
  <si>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</si>
  <si>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</si>
  <si>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</si>
  <si>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</si>
  <si>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</si>
  <si>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</si>
  <si>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</si>
  <si>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</si>
  <si>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</si>
  <si>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</si>
  <si>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</si>
  <si>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</si>
  <si>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</si>
  <si>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</si>
  <si>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</si>
  <si>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</si>
  <si>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</si>
  <si>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</si>
  <si>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</si>
  <si>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</si>
  <si>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</si>
  <si>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</si>
  <si>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</si>
  <si>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</si>
  <si>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</si>
  <si>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</si>
  <si>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</si>
  <si>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</si>
  <si>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</si>
  <si>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</si>
  <si>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</si>
  <si>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</si>
  <si>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</si>
  <si>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</si>
  <si>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</si>
  <si>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</si>
  <si>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</si>
  <si>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</si>
  <si>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</si>
  <si>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</si>
  <si>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</si>
  <si>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</si>
  <si>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</si>
  <si>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</si>
  <si>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</si>
  <si>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</si>
  <si>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</si>
  <si>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</si>
  <si>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</si>
  <si>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</si>
  <si>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</si>
  <si>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</si>
  <si>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</si>
  <si>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</si>
  <si>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</si>
  <si>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</si>
  <si>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</si>
  <si>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</si>
  <si>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</si>
  <si>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</si>
  <si>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</si>
  <si>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</si>
  <si>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</si>
  <si>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</si>
  <si>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</si>
  <si>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</si>
  <si>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</si>
  <si>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</si>
  <si>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</si>
  <si>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</si>
  <si>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</si>
  <si>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</si>
  <si>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</si>
  <si>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</si>
  <si>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</si>
  <si>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</si>
  <si>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</si>
  <si>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</si>
  <si>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</si>
  <si>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</si>
  <si>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</si>
  <si>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</si>
  <si>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</si>
  <si>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</si>
  <si>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</si>
  <si>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</si>
  <si>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</si>
  <si>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</si>
  <si>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</si>
  <si>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</si>
  <si>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</si>
  <si>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</si>
  <si>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</si>
  <si>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</si>
  <si>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</si>
  <si>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</si>
  <si>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</si>
  <si>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</si>
  <si>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</si>
  <si>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</si>
  <si>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</si>
  <si>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</si>
  <si>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</si>
  <si>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</si>
  <si>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</si>
  <si>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</si>
  <si>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</si>
  <si>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</si>
  <si>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</si>
  <si>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</si>
  <si>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</si>
  <si>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</si>
  <si>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</si>
  <si>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</si>
  <si>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</si>
  <si>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</si>
  <si>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</si>
  <si>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</si>
  <si>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</si>
  <si>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</si>
  <si>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</si>
  <si>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</si>
  <si>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</si>
  <si>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</si>
  <si>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</si>
  <si>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</si>
  <si>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</si>
  <si>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</si>
  <si>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</si>
  <si>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</si>
  <si>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</si>
  <si>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</si>
  <si>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</si>
  <si>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</si>
  <si>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</si>
  <si>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</si>
  <si>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</si>
  <si>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</si>
  <si>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</si>
  <si>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</si>
  <si>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</si>
  <si>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</si>
  <si>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</si>
  <si>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</si>
  <si>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</si>
  <si>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</si>
  <si>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</si>
  <si>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</si>
  <si>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</si>
  <si>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</si>
  <si>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</si>
  <si>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</si>
  <si>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</si>
  <si>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</si>
  <si>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</si>
  <si>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</si>
  <si>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</si>
  <si>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</si>
  <si>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</si>
  <si>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</si>
  <si>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</si>
  <si>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</si>
  <si>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</si>
  <si>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</si>
  <si>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</si>
  <si>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</si>
  <si>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</si>
  <si>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</si>
  <si>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</si>
  <si>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</si>
  <si>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</si>
  <si>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</si>
  <si>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</si>
  <si>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</si>
  <si>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</si>
  <si>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</si>
  <si>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</si>
  <si>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</si>
  <si>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</si>
  <si>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</si>
  <si>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</si>
  <si>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</si>
  <si>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</si>
  <si>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</si>
  <si>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</si>
  <si>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</si>
  <si>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</si>
  <si>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</si>
  <si>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</si>
  <si>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</si>
  <si>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</si>
  <si>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</si>
  <si>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</si>
  <si>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</si>
  <si>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</si>
  <si>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</si>
  <si>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</si>
  <si>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</si>
  <si>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</si>
  <si>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</si>
  <si>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</si>
  <si>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</si>
  <si>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</si>
  <si>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</si>
  <si>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</si>
  <si>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</si>
  <si>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</si>
  <si>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</si>
  <si>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</si>
  <si>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</si>
  <si>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</si>
  <si>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</si>
  <si>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</si>
  <si>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</si>
  <si>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</si>
  <si>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</si>
  <si>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</si>
  <si>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</si>
  <si>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</si>
  <si>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</si>
  <si>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</si>
  <si>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</si>
  <si>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</si>
  <si>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</si>
  <si>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</si>
  <si>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</si>
  <si>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</si>
  <si>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</si>
  <si>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</si>
  <si>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</si>
  <si>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</si>
  <si>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</si>
  <si>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</si>
  <si>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</si>
  <si>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</si>
  <si>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</si>
  <si>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</si>
  <si>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</si>
  <si>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</si>
  <si>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</si>
  <si>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</si>
  <si>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</si>
  <si>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</si>
  <si>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</si>
  <si>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</si>
  <si>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</si>
  <si>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</si>
  <si>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</si>
  <si>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</si>
  <si>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</si>
  <si>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</si>
  <si>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</si>
  <si>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</si>
  <si>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</si>
  <si>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</si>
  <si>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</si>
  <si>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</si>
  <si>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</si>
  <si>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</si>
  <si>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</si>
  <si>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</si>
  <si>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</si>
  <si>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</si>
  <si>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</si>
  <si>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</si>
  <si>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</si>
  <si>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</si>
  <si>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</si>
  <si>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</si>
  <si>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</si>
  <si>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</si>
  <si>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</si>
  <si>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</si>
  <si>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</si>
  <si>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</si>
  <si>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</si>
  <si>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</si>
  <si>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</si>
  <si>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</si>
  <si>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</si>
  <si>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</si>
  <si>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</si>
  <si>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</si>
  <si>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</si>
  <si>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</si>
  <si>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</si>
  <si>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</si>
  <si>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</si>
  <si>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</si>
  <si>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</si>
  <si>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</si>
  <si>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</si>
  <si>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</si>
  <si>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</si>
  <si>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</si>
  <si>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</si>
  <si>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</si>
  <si>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</si>
  <si>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</si>
  <si>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</si>
  <si>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</si>
  <si>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</si>
  <si>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</si>
  <si>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</si>
  <si>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</si>
  <si>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</si>
  <si>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</si>
  <si>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</si>
  <si>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</si>
  <si>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</si>
  <si>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</si>
  <si>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</si>
  <si>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</si>
  <si>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</si>
  <si>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</si>
  <si>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</si>
  <si>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</si>
  <si>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</si>
  <si>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</si>
  <si>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</si>
  <si>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</si>
  <si>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</si>
  <si>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</si>
  <si>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</si>
  <si>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</si>
  <si>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</si>
  <si>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</si>
  <si>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</si>
  <si>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</si>
  <si>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</si>
  <si>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</si>
  <si>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</si>
  <si>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</si>
  <si>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</si>
  <si>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</si>
  <si>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</si>
  <si>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</si>
  <si>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</si>
  <si>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</si>
  <si>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</si>
  <si>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</si>
  <si>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</si>
  <si>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</si>
  <si>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</si>
  <si>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</si>
  <si>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</si>
  <si>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</si>
  <si>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</si>
  <si>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</si>
  <si>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</si>
  <si>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</si>
  <si>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</si>
  <si>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</si>
  <si>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</si>
  <si>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</si>
  <si>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</si>
  <si>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</si>
  <si>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</si>
  <si>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</si>
  <si>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</si>
  <si>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</si>
  <si>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</si>
  <si>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</si>
  <si>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</si>
  <si>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</si>
  <si>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</si>
  <si>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</si>
  <si>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</si>
  <si>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</si>
  <si>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</si>
  <si>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</si>
  <si>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</si>
  <si>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</si>
  <si>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</si>
  <si>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</si>
  <si>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</si>
  <si>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</si>
  <si>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</si>
  <si>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</si>
  <si>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</si>
  <si>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</si>
  <si>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</si>
  <si>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</si>
  <si>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</si>
  <si>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</si>
  <si>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</si>
  <si>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</si>
  <si>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</si>
  <si>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</si>
  <si>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</si>
  <si>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</si>
  <si>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</si>
  <si>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</si>
  <si>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</si>
  <si>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</si>
  <si>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</si>
  <si>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</si>
  <si>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</si>
  <si>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</si>
  <si>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</si>
  <si>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</si>
  <si>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</si>
  <si>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</si>
  <si>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</si>
  <si>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</si>
  <si>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</si>
  <si>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</si>
  <si>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</si>
  <si>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</si>
  <si>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</si>
  <si>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</si>
  <si>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</si>
  <si>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</si>
  <si>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</si>
  <si>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</si>
  <si>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</si>
  <si>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</si>
  <si>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</si>
  <si>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</si>
  <si>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</si>
  <si>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</si>
  <si>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</si>
  <si>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</si>
  <si>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</si>
  <si>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</si>
  <si>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</si>
  <si>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</si>
  <si>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</si>
  <si>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</si>
  <si>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</si>
  <si>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</si>
  <si>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</si>
  <si>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</si>
  <si>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</si>
  <si>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</si>
  <si>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</si>
  <si>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</si>
  <si>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</si>
  <si>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</si>
  <si>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</si>
  <si>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</si>
  <si>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</si>
  <si>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</si>
  <si>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</si>
  <si>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</si>
  <si>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</si>
  <si>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</si>
  <si>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</si>
  <si>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</si>
  <si>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</si>
  <si>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</si>
  <si>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</si>
  <si>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</si>
  <si>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</si>
  <si>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</si>
  <si>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</si>
  <si>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</si>
  <si>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</si>
  <si>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</si>
  <si>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</si>
  <si>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</si>
  <si>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</si>
  <si>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</si>
  <si>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</si>
  <si>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</si>
  <si>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</si>
  <si>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</si>
  <si>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</si>
  <si>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</si>
  <si>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</si>
  <si>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</si>
  <si>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</si>
  <si>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</si>
  <si>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</si>
  <si>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</si>
  <si>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</si>
  <si>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</si>
  <si>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</si>
  <si>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</si>
  <si>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</si>
  <si>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</si>
  <si>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</si>
  <si>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</si>
  <si>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</si>
  <si>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</si>
  <si>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</si>
  <si>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</si>
  <si>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</si>
  <si>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</si>
  <si>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</si>
  <si>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</si>
  <si>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</si>
  <si>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</si>
  <si>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</si>
  <si>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</si>
  <si>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</si>
  <si>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</si>
  <si>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</si>
  <si>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</si>
  <si>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</si>
  <si>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</si>
  <si>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</si>
  <si>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</si>
  <si>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</si>
  <si>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</si>
  <si>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</si>
  <si>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</si>
  <si>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</si>
  <si>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</si>
  <si>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</si>
  <si>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</si>
  <si>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</si>
  <si>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</si>
  <si>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</si>
  <si>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</si>
  <si>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</si>
  <si>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</si>
  <si>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</si>
  <si>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</si>
  <si>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</si>
  <si>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</si>
  <si>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</si>
  <si>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</si>
  <si>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</si>
  <si>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</si>
  <si>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</si>
  <si>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</si>
  <si>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</si>
  <si>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</si>
  <si>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</si>
  <si>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</si>
  <si>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</si>
  <si>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</si>
  <si>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</si>
  <si>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</si>
  <si>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</si>
  <si>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</si>
  <si>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</si>
  <si>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</si>
  <si>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</si>
  <si>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</si>
  <si>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</si>
  <si>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</si>
  <si>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</si>
  <si>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</si>
  <si>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</si>
  <si>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</si>
  <si>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</si>
  <si>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</si>
  <si>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</si>
  <si>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</si>
  <si>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</si>
  <si>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</si>
  <si>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</si>
  <si>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</si>
  <si>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</si>
  <si>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</si>
  <si>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</si>
  <si>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</si>
  <si>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</si>
  <si>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</si>
  <si>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</si>
  <si>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</si>
  <si>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</si>
  <si>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</si>
  <si>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</si>
  <si>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</si>
  <si>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</si>
  <si>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</si>
  <si>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</si>
  <si>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</si>
  <si>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</si>
  <si>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</si>
  <si>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</si>
  <si>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</si>
  <si>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</si>
  <si>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</si>
  <si>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</si>
  <si>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</si>
  <si>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</si>
  <si>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</si>
  <si>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</si>
  <si>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</si>
  <si>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</si>
  <si>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</si>
  <si>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</si>
  <si>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</si>
  <si>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</si>
  <si>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</si>
  <si>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</si>
  <si>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</si>
  <si>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</si>
  <si>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</si>
  <si>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</si>
  <si>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</si>
  <si>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</si>
  <si>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</si>
  <si>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</si>
  <si>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</si>
  <si>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</si>
  <si>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</si>
  <si>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</si>
  <si>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</si>
  <si>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</si>
  <si>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</si>
  <si>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</si>
  <si>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</si>
  <si>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</si>
  <si>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</si>
  <si>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</si>
  <si>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</si>
  <si>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</si>
  <si>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</si>
  <si>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</si>
  <si>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</si>
  <si>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</si>
  <si>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</si>
  <si>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</si>
  <si>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</si>
  <si>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</si>
  <si>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</si>
  <si>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</si>
  <si>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</si>
  <si>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</si>
  <si>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</si>
  <si>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</si>
  <si>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</si>
  <si>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</si>
  <si>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</si>
  <si>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</si>
  <si>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</si>
  <si>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</si>
  <si>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</si>
  <si>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</si>
  <si>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</si>
  <si>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</si>
  <si>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</si>
  <si>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</si>
  <si>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</si>
  <si>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</si>
  <si>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</si>
  <si>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</si>
  <si>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</si>
  <si>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</si>
  <si>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</si>
  <si>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</si>
  <si>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</si>
  <si>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</si>
  <si>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</si>
  <si>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</si>
  <si>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</si>
  <si>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</si>
  <si>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</si>
  <si>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</si>
  <si>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</si>
  <si>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</si>
  <si>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</si>
  <si>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</si>
  <si>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</si>
  <si>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</si>
  <si>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</si>
  <si>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</si>
  <si>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</si>
  <si>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</si>
  <si>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</si>
  <si>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</si>
  <si>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</si>
  <si>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</si>
  <si>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</si>
  <si>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</si>
  <si>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</si>
  <si>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</si>
  <si>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</si>
  <si>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</si>
  <si>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</si>
  <si>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</si>
  <si>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</si>
  <si>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</si>
  <si>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</si>
  <si>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</si>
  <si>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</si>
  <si>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</si>
  <si>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</si>
  <si>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</si>
  <si>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</si>
  <si>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</si>
  <si>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</si>
  <si>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</si>
  <si>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</si>
  <si>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</si>
  <si>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</si>
  <si>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</si>
  <si>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</si>
  <si>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</si>
  <si>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</si>
  <si>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</si>
  <si>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</si>
  <si>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</si>
  <si>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</si>
  <si>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</si>
  <si>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</si>
  <si>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</si>
  <si>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</si>
  <si>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</si>
  <si>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</si>
  <si>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</si>
  <si>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</si>
  <si>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</si>
  <si>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</si>
  <si>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</si>
  <si>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</si>
  <si>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</si>
  <si>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</si>
  <si>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</si>
  <si>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</si>
  <si>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</si>
  <si>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</si>
  <si>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</si>
  <si>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</si>
  <si>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</si>
  <si>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</si>
  <si>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</si>
  <si>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</si>
  <si>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</si>
  <si>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</si>
  <si>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</si>
  <si>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</si>
  <si>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</si>
  <si>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</si>
  <si>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</si>
  <si>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</si>
  <si>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</si>
  <si>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</si>
  <si>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</si>
  <si>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</si>
  <si>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</si>
  <si>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</si>
  <si>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</si>
  <si>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</si>
  <si>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</si>
  <si>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</si>
  <si>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</si>
  <si>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</si>
  <si>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</si>
  <si>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</si>
  <si>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</si>
  <si>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</si>
  <si>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</si>
  <si>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</si>
  <si>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</si>
  <si>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</si>
  <si>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</si>
  <si>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</si>
  <si>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</si>
  <si>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</si>
  <si>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</si>
  <si>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</si>
  <si>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</si>
  <si>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</si>
  <si>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</si>
  <si>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</si>
  <si>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</si>
  <si>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</si>
  <si>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</si>
  <si>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</si>
  <si>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</si>
  <si>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</si>
  <si>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</si>
  <si>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</si>
  <si>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</si>
  <si>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</si>
  <si>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</si>
  <si>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</si>
  <si>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</si>
  <si>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</si>
  <si>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</si>
  <si>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</si>
  <si>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</si>
  <si>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</si>
  <si>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</si>
  <si>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</si>
  <si>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</si>
  <si>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</si>
  <si>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</si>
  <si>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</si>
  <si>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</si>
  <si>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</si>
  <si>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</si>
  <si>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</si>
  <si>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</si>
  <si>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</si>
  <si>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</si>
  <si>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</si>
  <si>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</si>
  <si>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</si>
  <si>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</si>
  <si>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</si>
  <si>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</si>
  <si>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</si>
  <si>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</si>
  <si>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</si>
  <si>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</si>
  <si>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</si>
  <si>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</si>
  <si>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</si>
  <si>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</si>
  <si>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</si>
  <si>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</si>
  <si>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</si>
  <si>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</si>
  <si>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</si>
  <si>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</si>
  <si>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</si>
  <si>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</si>
  <si>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</si>
  <si>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</si>
  <si>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</si>
  <si>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</si>
  <si>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</si>
  <si>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</si>
  <si>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</si>
  <si>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</si>
  <si>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</si>
  <si>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</si>
  <si>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</si>
  <si>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</si>
  <si>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</si>
  <si>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</si>
  <si>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</si>
  <si>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</si>
  <si>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</si>
  <si>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</si>
  <si>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</si>
  <si>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</si>
  <si>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</si>
  <si>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</si>
  <si>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</si>
  <si>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</si>
  <si>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</si>
  <si>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</si>
  <si>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</si>
  <si>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</si>
  <si>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</si>
  <si>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</si>
  <si>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</si>
  <si>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</si>
  <si>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</si>
  <si>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</si>
  <si>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</si>
  <si>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</si>
  <si>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</si>
  <si>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</si>
  <si>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</si>
  <si>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</si>
  <si>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</si>
  <si>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</si>
  <si>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</si>
  <si>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</si>
  <si>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</si>
  <si>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</si>
  <si>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</si>
  <si>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</si>
  <si>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</si>
  <si>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</si>
  <si>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</si>
  <si>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</si>
  <si>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</si>
  <si>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</si>
  <si>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</si>
  <si>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</si>
  <si>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</si>
  <si>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</si>
  <si>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</si>
  <si>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</si>
  <si>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</si>
  <si>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</si>
  <si>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</si>
  <si>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</si>
  <si>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</si>
  <si>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</si>
  <si>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</si>
  <si>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</si>
  <si>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</si>
  <si>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</si>
  <si>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</si>
  <si>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</si>
  <si>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</si>
  <si>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</si>
  <si>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</si>
  <si>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</si>
  <si>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</si>
  <si>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</si>
  <si>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</si>
  <si>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</si>
  <si>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</si>
  <si>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</si>
  <si>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</si>
  <si>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</si>
  <si>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</si>
  <si>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</si>
  <si>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</si>
  <si>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</si>
  <si>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</si>
  <si>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</si>
  <si>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</si>
  <si>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</si>
  <si>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</si>
  <si>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</si>
  <si>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</si>
  <si>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</si>
  <si>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</si>
  <si>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</si>
  <si>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</si>
  <si>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</si>
  <si>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</si>
  <si>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</si>
  <si>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</si>
  <si>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</si>
  <si>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</si>
  <si>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</si>
  <si>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</si>
  <si>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</si>
  <si>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</si>
  <si>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</si>
  <si>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</si>
  <si>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</si>
  <si>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</si>
  <si>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</si>
  <si>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</si>
  <si>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</si>
  <si>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</si>
  <si>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</si>
  <si>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</si>
  <si>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</si>
  <si>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</si>
  <si>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</si>
  <si>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</si>
  <si>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</si>
  <si>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</si>
  <si>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</si>
  <si>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</si>
  <si>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</si>
  <si>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</si>
  <si>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</si>
  <si>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</si>
  <si>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</si>
  <si>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</si>
  <si>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</si>
  <si>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</si>
  <si>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</si>
  <si>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</si>
  <si>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</si>
  <si>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</si>
  <si>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</si>
  <si>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</si>
  <si>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</si>
  <si>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</si>
  <si>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</si>
  <si>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</si>
  <si>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</si>
  <si>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</si>
  <si>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</si>
  <si>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</si>
  <si>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</si>
  <si>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</si>
  <si>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</si>
  <si>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</si>
  <si>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</si>
  <si>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</si>
  <si>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</si>
  <si>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</si>
  <si>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</si>
  <si>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</si>
  <si>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</si>
  <si>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</si>
  <si>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</si>
  <si>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</si>
  <si>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</si>
  <si>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</si>
  <si>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</si>
  <si>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</si>
  <si>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</si>
  <si>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</si>
  <si>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</si>
  <si>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</si>
  <si>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</si>
  <si>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</si>
  <si>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</si>
  <si>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</si>
  <si>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</si>
  <si>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</si>
  <si>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</si>
  <si>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</si>
  <si>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</si>
  <si>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</si>
  <si>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</si>
  <si>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</si>
  <si>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</si>
  <si>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</si>
  <si>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</si>
  <si>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</si>
  <si>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</si>
  <si>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</si>
  <si>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</si>
  <si>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</si>
  <si>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</si>
  <si>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</si>
  <si>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</si>
  <si>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</si>
  <si>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</si>
  <si>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</si>
  <si>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</si>
  <si>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</si>
  <si>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</si>
  <si>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</si>
  <si>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</si>
  <si>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</si>
  <si>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</si>
  <si>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</si>
  <si>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</si>
  <si>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</si>
  <si>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</si>
  <si>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</si>
  <si>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</si>
  <si>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</si>
  <si>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</si>
  <si>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</si>
  <si>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2021-11-10000214</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</si>
  <si>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</si>
  <si>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Brindar atención a la primera
infancia, niños y niñas menores de 5
años, de familias con vulnerabilidad
económica, social, cultural,
nutricional y psicoafectiva, a través
de los hogares de bienestar
modalidades 0-5 años.</t>
  </si>
  <si>
    <t>ASOCIACION DE AGENTES EDUCATIVOS ACOMPAÑAME A CRECER</t>
  </si>
  <si>
    <t>078-2009</t>
  </si>
  <si>
    <t>558-2010</t>
  </si>
  <si>
    <t>Brindar atención a la primera
infancia, niños y niñas menores de 5
años, de familias con vulnerabilidad
económica, social, cultural,
nutricional y psicoafectiva, a través
de los hogares de bienestar
modalidades 0-5 años, en las
siguientes formas de atención:
familiares, múltiples, grupales y
empresariales, prioritariamente en
situación de desplazamiento y en
modalidad Fami, apoyar a las
familias en desarrollo con mujeres
gestantes, madres lactantes y niños
y niñas menores de 2 años que se
encuentren en vulnerabilidad
psicoafectiva, nutricional ,
económica y social, prioritariamente
en situación de desplazamiento,</t>
  </si>
  <si>
    <t>288-2011</t>
  </si>
  <si>
    <t xml:space="preserve">Brindar atención a la primera
infancia, niños y niñas menores de 5
años, de familias con vulnerabilidad
económica, social, cultural,
nutricional y psicoafectiva, a través
de los hogares comunitarios de
bienestar modalidad
0
-5 años, en
las siguientes formas de atención:
familiares, múltiples, grupales y e
n
la modalidad Fami; apoyar a las
familias en desarrollo con mujeres
gestantes, madres lactantes y niños
y niñas menores de 2 años que se
encuentren en vulnerabilidad
</t>
  </si>
  <si>
    <t>508-2012</t>
  </si>
  <si>
    <t>Brindar atención a la primera
infancia, niños y niñas menores de 5
años, de familias con vulnerabilidad
económica, social, cultural,
nutricional y psicoafectiva, a través
de los hogares comunitarios de
bienestar modalidad 0
-5 años, en
las siguientes formas de atención:
familiares, múltiples, grupales y en
la modalidad Fami; apoyar a las
familias en desarrollo con mujeres
gestantes, madres lactantes y niños
y niñas menores de 2 años que se
encuentren en vulnerabilidad
psicoafectiva, nutricional,
económica y social</t>
  </si>
  <si>
    <t>11-498-2013</t>
  </si>
  <si>
    <t>Brindar atención a la primera
infancia, niños y niñas menores de
(5) años, de familias en situación de
vulnerabilidad a través de los
hogares comunitarios de bienestar
en las siguientes formas de
atención: familiares, múltiples,
grupales, jardín social,
empresariales y en la modalidad
fami, de conformidad con los
lineamientos, standares y directrices que el ICBF expida para las mismas.</t>
  </si>
  <si>
    <t>11-534-2014</t>
  </si>
  <si>
    <t>Atender a la primera infancia en el
marco de la estrategia “de cero a
siempre” específicamente a los
niños y niñas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</si>
  <si>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NO</t>
  </si>
  <si>
    <t>Atender a la primera infancia en el
marco de la estrategia “de cero a
siempre” específicamente a los
niños y niñas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</si>
  <si>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11-657-2015</t>
  </si>
  <si>
    <t>11-691-2016</t>
  </si>
  <si>
    <t>Prestar el servicio de educación
inicial y cuidado a niños y niñas
menores de 5 años o hasta su ingreso al grado de transición con el
fin de promover el desarrollo integral
de la primera infancia con calidad de
conformidad con los lineamientos,
las directrices, parámetros y
estándares establecidos por el ICBF</t>
  </si>
  <si>
    <t>11-1895-2016</t>
  </si>
  <si>
    <t>Prestar el servicio de atención
educación inicial y cuidado de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</si>
  <si>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educación
inicial en el marco de la atención
integral a mujeres gestantes, niñas
y niños menores de 5 años o hasta
su ingreso al grado de transición, de
conformidad con los manuales
operativos de la modalidad y directrices establecidas por el ICBF,
en armonía con la política de estado
para el desarrollo integral de la
primera infancia “DE CERO A
SIEMPRE” en el servicio de
desarrollo infantil en medio familiar.</t>
  </si>
  <si>
    <t>11-1773-2017</t>
  </si>
  <si>
    <t>11-1259-2018</t>
  </si>
  <si>
    <t xml:space="preserve">Prestar el servicio de educación
inicial en el marco de la atención
integral a mujeres gestantes, niñas
y niños menores de 5 años o hasta
su ingreso DIMF.
</t>
  </si>
  <si>
    <t>11-0570-2019</t>
  </si>
  <si>
    <t>11-1175</t>
  </si>
  <si>
    <t>11-1083-2020</t>
  </si>
  <si>
    <t>Prestar los servicios de educación inicial en el marco de la atención integral en Desarrollo Infantil En MEDIO Familiar-DIMF, de conformidad con el manual operativo de la modalidad familiar, el lineamiento técnico para la atención a la primera infancia y las directrices establecidad por el ICBF, en armonía con la política de estado para desarrollo integral de la primera infancia DE CERO A SIEMPRE</t>
  </si>
  <si>
    <t>SILENIS CANTILLO MIRANDA</t>
  </si>
  <si>
    <t>CARRERA 101A  71C-87</t>
  </si>
  <si>
    <t>3118709030-3004094687</t>
  </si>
  <si>
    <t>asoacrecer16@hotmail.com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</si>
</sst>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9" zoomScale="62" zoomScaleNormal="62" zoomScaleSheetLayoutView="40" zoomScalePageLayoutView="40" workbookViewId="0">
      <selection activeCell="F30" sqref="F3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187</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900257499</v>
      </c>
      <c r="C20" s="5"/>
      <c r="D20" s="73"/>
      <c r="E20" s="5"/>
      <c r="F20" s="5"/>
      <c r="G20" s="5"/>
      <c r="H20" s="185"/>
      <c r="I20" s="148" t="s">
        <v>1156</v>
      </c>
      <c r="J20" s="149" t="s">
        <v>188</v>
      </c>
      <c r="K20" s="150">
        <v>5921529796</v>
      </c>
      <c r="L20" s="151">
        <v>44228</v>
      </c>
      <c r="M20" s="151">
        <v>44561</v>
      </c>
      <c r="N20" s="134">
        <f>+(M20-L20)/30</f>
        <v>11.1</v>
      </c>
      <c r="O20" s="137"/>
      <c r="U20" s="133"/>
      <c r="V20" s="105">
        <f ca="1">NOW()</f>
        <v>44194.62759074074</v>
      </c>
      <c r="W20" s="105">
        <f ca="1">NOW()</f>
        <v>44194.62759074074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DE AGENTES EDUCATIVOS ACOMPAÑAME A CRECER</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39" t="s">
        <v>4</v>
      </c>
      <c r="B43" s="240"/>
      <c r="C43" s="240"/>
      <c r="D43" s="240"/>
      <c r="E43" s="240"/>
      <c r="F43" s="240"/>
      <c r="G43" s="240"/>
      <c r="H43" s="240"/>
      <c r="I43" s="240"/>
      <c r="J43" s="240"/>
      <c r="K43" s="240"/>
      <c r="L43" s="240"/>
      <c r="M43" s="240"/>
      <c r="N43" s="240"/>
      <c r="O43" s="241"/>
      <c r="P43" s="76"/>
    </row>
    <row r="44" spans="1:16" ht="15" customHeight="1" x14ac:dyDescent="0.25">
      <c r="A44" s="242" t="s">
        <v>2654</v>
      </c>
      <c r="B44" s="243"/>
      <c r="C44" s="243"/>
      <c r="D44" s="243"/>
      <c r="E44" s="243"/>
      <c r="F44" s="243"/>
      <c r="G44" s="243"/>
      <c r="H44" s="243"/>
      <c r="I44" s="243"/>
      <c r="J44" s="243"/>
      <c r="K44" s="243"/>
      <c r="L44" s="243"/>
      <c r="M44" s="243"/>
      <c r="N44" s="243"/>
      <c r="O44" s="244"/>
    </row>
    <row r="45" spans="1:16" x14ac:dyDescent="0.25">
      <c r="A45" s="245"/>
      <c r="B45" s="246"/>
      <c r="C45" s="246"/>
      <c r="D45" s="246"/>
      <c r="E45" s="246"/>
      <c r="F45" s="246"/>
      <c r="G45" s="246"/>
      <c r="H45" s="246"/>
      <c r="I45" s="246"/>
      <c r="J45" s="246"/>
      <c r="K45" s="246"/>
      <c r="L45" s="246"/>
      <c r="M45" s="246"/>
      <c r="N45" s="246"/>
      <c r="O45" s="24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2679</v>
      </c>
      <c r="C48" s="112" t="s">
        <v>31</v>
      </c>
      <c r="D48" s="110" t="s">
        <v>2680</v>
      </c>
      <c r="E48" s="144">
        <v>39818</v>
      </c>
      <c r="F48" s="144">
        <v>40178</v>
      </c>
      <c r="G48" s="159">
        <f>IF(AND(E48&lt;&gt;"",F48&lt;&gt;""),((F48-E48)/30),"")</f>
        <v>12</v>
      </c>
      <c r="H48" s="118" t="s">
        <v>2678</v>
      </c>
      <c r="I48" s="113" t="s">
        <v>1156</v>
      </c>
      <c r="J48" s="113" t="s">
        <v>188</v>
      </c>
      <c r="K48" s="115">
        <v>61845622</v>
      </c>
      <c r="L48" s="114" t="s">
        <v>1148</v>
      </c>
      <c r="M48" s="116">
        <v>1</v>
      </c>
      <c r="N48" s="114" t="s">
        <v>27</v>
      </c>
      <c r="O48" s="114" t="s">
        <v>26</v>
      </c>
      <c r="P48" s="78"/>
    </row>
    <row r="49" spans="1:16" s="6" customFormat="1" ht="24.75" customHeight="1" x14ac:dyDescent="0.25">
      <c r="A49" s="142">
        <v>2</v>
      </c>
      <c r="B49" s="121" t="s">
        <v>2679</v>
      </c>
      <c r="C49" s="123" t="s">
        <v>31</v>
      </c>
      <c r="D49" s="110" t="s">
        <v>2681</v>
      </c>
      <c r="E49" s="144">
        <v>40199</v>
      </c>
      <c r="F49" s="144">
        <v>40543</v>
      </c>
      <c r="G49" s="159">
        <f t="shared" ref="G49:G50" si="2">IF(AND(E49&lt;&gt;"",F49&lt;&gt;""),((F49-E49)/30),"")</f>
        <v>11.466666666666667</v>
      </c>
      <c r="H49" s="118" t="s">
        <v>2682</v>
      </c>
      <c r="I49" s="120" t="s">
        <v>1156</v>
      </c>
      <c r="J49" s="120" t="s">
        <v>188</v>
      </c>
      <c r="K49" s="115">
        <v>64226632</v>
      </c>
      <c r="L49" s="123" t="s">
        <v>1148</v>
      </c>
      <c r="M49" s="116">
        <v>1</v>
      </c>
      <c r="N49" s="123" t="s">
        <v>27</v>
      </c>
      <c r="O49" s="123" t="s">
        <v>26</v>
      </c>
      <c r="P49" s="78"/>
    </row>
    <row r="50" spans="1:16" s="6" customFormat="1" ht="24.75" customHeight="1" x14ac:dyDescent="0.25">
      <c r="A50" s="142">
        <v>3</v>
      </c>
      <c r="B50" s="121" t="s">
        <v>2679</v>
      </c>
      <c r="C50" s="123" t="s">
        <v>31</v>
      </c>
      <c r="D50" s="110" t="s">
        <v>2683</v>
      </c>
      <c r="E50" s="144">
        <v>40567</v>
      </c>
      <c r="F50" s="144">
        <v>40908</v>
      </c>
      <c r="G50" s="159">
        <f t="shared" si="2"/>
        <v>11.366666666666667</v>
      </c>
      <c r="H50" s="118" t="s">
        <v>2684</v>
      </c>
      <c r="I50" s="120" t="s">
        <v>1156</v>
      </c>
      <c r="J50" s="120" t="s">
        <v>188</v>
      </c>
      <c r="K50" s="115">
        <v>72384191</v>
      </c>
      <c r="L50" s="123" t="s">
        <v>1148</v>
      </c>
      <c r="M50" s="116">
        <v>1</v>
      </c>
      <c r="N50" s="123" t="s">
        <v>27</v>
      </c>
      <c r="O50" s="123" t="s">
        <v>26</v>
      </c>
      <c r="P50" s="78"/>
    </row>
    <row r="51" spans="1:16" s="6" customFormat="1" ht="24.75" customHeight="1" outlineLevel="1" x14ac:dyDescent="0.25">
      <c r="A51" s="142">
        <v>4</v>
      </c>
      <c r="B51" s="121" t="s">
        <v>2679</v>
      </c>
      <c r="C51" s="123" t="s">
        <v>31</v>
      </c>
      <c r="D51" s="110" t="s">
        <v>2685</v>
      </c>
      <c r="E51" s="144">
        <v>40956</v>
      </c>
      <c r="F51" s="144">
        <v>41274</v>
      </c>
      <c r="G51" s="159">
        <f t="shared" ref="G51:G107" si="3">IF(AND(E51&lt;&gt;"",F51&lt;&gt;""),((F51-E51)/30),"")</f>
        <v>10.6</v>
      </c>
      <c r="H51" s="118" t="s">
        <v>2686</v>
      </c>
      <c r="I51" s="120" t="s">
        <v>1156</v>
      </c>
      <c r="J51" s="120" t="s">
        <v>188</v>
      </c>
      <c r="K51" s="115">
        <v>90161904</v>
      </c>
      <c r="L51" s="123" t="s">
        <v>1148</v>
      </c>
      <c r="M51" s="116">
        <v>1</v>
      </c>
      <c r="N51" s="123" t="s">
        <v>27</v>
      </c>
      <c r="O51" s="123" t="s">
        <v>26</v>
      </c>
      <c r="P51" s="78"/>
    </row>
    <row r="52" spans="1:16" s="7" customFormat="1" ht="24.75" customHeight="1" outlineLevel="1" x14ac:dyDescent="0.25">
      <c r="A52" s="143">
        <v>5</v>
      </c>
      <c r="B52" s="121" t="s">
        <v>2679</v>
      </c>
      <c r="C52" s="123" t="s">
        <v>31</v>
      </c>
      <c r="D52" s="110" t="s">
        <v>2687</v>
      </c>
      <c r="E52" s="144">
        <v>41295</v>
      </c>
      <c r="F52" s="144">
        <v>41639</v>
      </c>
      <c r="G52" s="159">
        <f t="shared" si="3"/>
        <v>11.466666666666667</v>
      </c>
      <c r="H52" s="118" t="s">
        <v>2688</v>
      </c>
      <c r="I52" s="120" t="s">
        <v>1156</v>
      </c>
      <c r="J52" s="120" t="s">
        <v>188</v>
      </c>
      <c r="K52" s="115">
        <v>93915860</v>
      </c>
      <c r="L52" s="123" t="s">
        <v>1148</v>
      </c>
      <c r="M52" s="116">
        <v>1</v>
      </c>
      <c r="N52" s="123" t="s">
        <v>27</v>
      </c>
      <c r="O52" s="123" t="s">
        <v>26</v>
      </c>
      <c r="P52" s="79"/>
    </row>
    <row r="53" spans="1:16" s="7" customFormat="1" ht="24.75" customHeight="1" outlineLevel="1" x14ac:dyDescent="0.25">
      <c r="A53" s="143">
        <v>6</v>
      </c>
      <c r="B53" s="121" t="s">
        <v>2679</v>
      </c>
      <c r="C53" s="123" t="s">
        <v>31</v>
      </c>
      <c r="D53" s="110" t="s">
        <v>2689</v>
      </c>
      <c r="E53" s="144">
        <v>41655</v>
      </c>
      <c r="F53" s="144">
        <v>42035</v>
      </c>
      <c r="G53" s="159">
        <f t="shared" si="3"/>
        <v>12.666666666666666</v>
      </c>
      <c r="H53" s="118" t="s">
        <v>2690</v>
      </c>
      <c r="I53" s="113" t="s">
        <v>1156</v>
      </c>
      <c r="J53" s="113" t="s">
        <v>188</v>
      </c>
      <c r="K53" s="115">
        <v>153991201</v>
      </c>
      <c r="L53" s="114" t="s">
        <v>2691</v>
      </c>
      <c r="M53" s="116">
        <v>1</v>
      </c>
      <c r="N53" s="114" t="s">
        <v>27</v>
      </c>
      <c r="O53" s="123" t="s">
        <v>26</v>
      </c>
      <c r="P53" s="79"/>
    </row>
    <row r="54" spans="1:16" s="7" customFormat="1" ht="24.75" customHeight="1" outlineLevel="1" x14ac:dyDescent="0.25">
      <c r="A54" s="143">
        <v>7</v>
      </c>
      <c r="B54" s="121" t="s">
        <v>2679</v>
      </c>
      <c r="C54" s="123" t="s">
        <v>31</v>
      </c>
      <c r="D54" s="110" t="s">
        <v>2693</v>
      </c>
      <c r="E54" s="144">
        <v>42034</v>
      </c>
      <c r="F54" s="144">
        <v>42369</v>
      </c>
      <c r="G54" s="159">
        <f t="shared" si="3"/>
        <v>11.166666666666666</v>
      </c>
      <c r="H54" s="118" t="s">
        <v>2692</v>
      </c>
      <c r="I54" s="113" t="s">
        <v>1156</v>
      </c>
      <c r="J54" s="113" t="s">
        <v>188</v>
      </c>
      <c r="K54" s="117">
        <v>212453122</v>
      </c>
      <c r="L54" s="114" t="s">
        <v>2691</v>
      </c>
      <c r="M54" s="116">
        <v>1</v>
      </c>
      <c r="N54" s="114" t="s">
        <v>27</v>
      </c>
      <c r="O54" s="123" t="s">
        <v>26</v>
      </c>
      <c r="P54" s="79"/>
    </row>
    <row r="55" spans="1:16" s="7" customFormat="1" ht="24.75" customHeight="1" outlineLevel="1" x14ac:dyDescent="0.25">
      <c r="A55" s="143">
        <v>8</v>
      </c>
      <c r="B55" s="121" t="s">
        <v>2679</v>
      </c>
      <c r="C55" s="123" t="s">
        <v>31</v>
      </c>
      <c r="D55" s="110" t="s">
        <v>2694</v>
      </c>
      <c r="E55" s="144">
        <v>42401</v>
      </c>
      <c r="F55" s="144">
        <v>42674</v>
      </c>
      <c r="G55" s="159">
        <f t="shared" si="3"/>
        <v>9.1</v>
      </c>
      <c r="H55" s="118" t="s">
        <v>2695</v>
      </c>
      <c r="I55" s="120" t="s">
        <v>1156</v>
      </c>
      <c r="J55" s="120" t="s">
        <v>188</v>
      </c>
      <c r="K55" s="117">
        <v>1529136063</v>
      </c>
      <c r="L55" s="114" t="s">
        <v>2691</v>
      </c>
      <c r="M55" s="116">
        <v>1</v>
      </c>
      <c r="N55" s="114" t="s">
        <v>27</v>
      </c>
      <c r="O55" s="123" t="s">
        <v>26</v>
      </c>
      <c r="P55" s="79"/>
    </row>
    <row r="56" spans="1:16" s="7" customFormat="1" ht="24.75" customHeight="1" outlineLevel="1" x14ac:dyDescent="0.25">
      <c r="A56" s="143">
        <v>9</v>
      </c>
      <c r="B56" s="121" t="s">
        <v>2679</v>
      </c>
      <c r="C56" s="123" t="s">
        <v>31</v>
      </c>
      <c r="D56" s="110" t="s">
        <v>2696</v>
      </c>
      <c r="E56" s="144">
        <v>42720</v>
      </c>
      <c r="F56" s="144">
        <v>43084</v>
      </c>
      <c r="G56" s="159">
        <f t="shared" si="3"/>
        <v>12.133333333333333</v>
      </c>
      <c r="H56" s="118" t="s">
        <v>2697</v>
      </c>
      <c r="I56" s="120" t="s">
        <v>1156</v>
      </c>
      <c r="J56" s="120" t="s">
        <v>188</v>
      </c>
      <c r="K56" s="117">
        <v>1628287820</v>
      </c>
      <c r="L56" s="114" t="s">
        <v>1148</v>
      </c>
      <c r="M56" s="116">
        <v>1</v>
      </c>
      <c r="N56" s="114" t="s">
        <v>27</v>
      </c>
      <c r="O56" s="123" t="s">
        <v>26</v>
      </c>
      <c r="P56" s="79"/>
    </row>
    <row r="57" spans="1:16" s="7" customFormat="1" ht="24.75" customHeight="1" outlineLevel="1" x14ac:dyDescent="0.25">
      <c r="A57" s="143">
        <v>10</v>
      </c>
      <c r="B57" s="121" t="s">
        <v>2679</v>
      </c>
      <c r="C57" s="123" t="s">
        <v>31</v>
      </c>
      <c r="D57" s="120" t="s">
        <v>2699</v>
      </c>
      <c r="E57" s="144">
        <v>43085</v>
      </c>
      <c r="F57" s="144">
        <v>43404</v>
      </c>
      <c r="G57" s="159">
        <f t="shared" si="3"/>
        <v>10.633333333333333</v>
      </c>
      <c r="H57" s="118" t="s">
        <v>2698</v>
      </c>
      <c r="I57" s="120" t="s">
        <v>1156</v>
      </c>
      <c r="J57" s="120" t="s">
        <v>188</v>
      </c>
      <c r="K57" s="117">
        <v>1628287820</v>
      </c>
      <c r="L57" s="123" t="s">
        <v>1148</v>
      </c>
      <c r="M57" s="116">
        <v>1</v>
      </c>
      <c r="N57" s="65" t="s">
        <v>27</v>
      </c>
      <c r="O57" s="123" t="s">
        <v>26</v>
      </c>
      <c r="P57" s="79"/>
    </row>
    <row r="58" spans="1:16" s="7" customFormat="1" ht="24.75" customHeight="1" outlineLevel="1" x14ac:dyDescent="0.25">
      <c r="A58" s="143">
        <v>11</v>
      </c>
      <c r="B58" s="121" t="s">
        <v>2679</v>
      </c>
      <c r="C58" s="123" t="s">
        <v>31</v>
      </c>
      <c r="D58" s="63" t="s">
        <v>2700</v>
      </c>
      <c r="E58" s="144">
        <v>43405</v>
      </c>
      <c r="F58" s="144">
        <v>43441</v>
      </c>
      <c r="G58" s="159">
        <f t="shared" si="3"/>
        <v>1.2</v>
      </c>
      <c r="H58" s="118" t="s">
        <v>2701</v>
      </c>
      <c r="I58" s="63" t="s">
        <v>1156</v>
      </c>
      <c r="J58" s="63" t="s">
        <v>188</v>
      </c>
      <c r="K58" s="66">
        <v>186148011</v>
      </c>
      <c r="L58" s="65" t="s">
        <v>1148</v>
      </c>
      <c r="M58" s="67">
        <v>1</v>
      </c>
      <c r="N58" s="65" t="s">
        <v>27</v>
      </c>
      <c r="O58" s="123" t="s">
        <v>26</v>
      </c>
      <c r="P58" s="79"/>
    </row>
    <row r="59" spans="1:16" s="7" customFormat="1" ht="24.75" customHeight="1" outlineLevel="1" x14ac:dyDescent="0.25">
      <c r="A59" s="143">
        <v>12</v>
      </c>
      <c r="B59" s="64" t="s">
        <v>2679</v>
      </c>
      <c r="C59" s="65" t="s">
        <v>31</v>
      </c>
      <c r="D59" s="63" t="s">
        <v>2702</v>
      </c>
      <c r="E59" s="144">
        <v>43490</v>
      </c>
      <c r="F59" s="144">
        <v>43819</v>
      </c>
      <c r="G59" s="159">
        <f t="shared" si="3"/>
        <v>10.966666666666667</v>
      </c>
      <c r="H59" s="118" t="s">
        <v>2698</v>
      </c>
      <c r="I59" s="63" t="s">
        <v>1156</v>
      </c>
      <c r="J59" s="63" t="s">
        <v>188</v>
      </c>
      <c r="K59" s="66">
        <v>1635500545</v>
      </c>
      <c r="L59" s="65" t="s">
        <v>1148</v>
      </c>
      <c r="M59" s="67">
        <v>1</v>
      </c>
      <c r="N59" s="65" t="s">
        <v>27</v>
      </c>
      <c r="O59" s="65" t="s">
        <v>26</v>
      </c>
      <c r="P59" s="79"/>
    </row>
    <row r="60" spans="1:16" s="7" customFormat="1" ht="24.75" customHeight="1" outlineLevel="1" x14ac:dyDescent="0.25">
      <c r="A60" s="143">
        <v>13</v>
      </c>
      <c r="B60" s="121" t="s">
        <v>2679</v>
      </c>
      <c r="C60" s="65" t="s">
        <v>31</v>
      </c>
      <c r="D60" s="63" t="s">
        <v>2704</v>
      </c>
      <c r="E60" s="144">
        <v>43983</v>
      </c>
      <c r="F60" s="144">
        <v>44135</v>
      </c>
      <c r="G60" s="159">
        <f t="shared" si="3"/>
        <v>5.0666666666666664</v>
      </c>
      <c r="H60" s="64" t="s">
        <v>2705</v>
      </c>
      <c r="I60" s="63" t="s">
        <v>1156</v>
      </c>
      <c r="J60" s="63" t="s">
        <v>188</v>
      </c>
      <c r="K60" s="66">
        <v>703741500</v>
      </c>
      <c r="L60" s="65" t="s">
        <v>1148</v>
      </c>
      <c r="M60" s="67">
        <v>1</v>
      </c>
      <c r="N60" s="65" t="s">
        <v>27</v>
      </c>
      <c r="O60" s="65" t="s">
        <v>26</v>
      </c>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9" t="s">
        <v>2633</v>
      </c>
      <c r="B109" s="240"/>
      <c r="C109" s="240"/>
      <c r="D109" s="240"/>
      <c r="E109" s="240"/>
      <c r="F109" s="240"/>
      <c r="G109" s="240"/>
      <c r="H109" s="240"/>
      <c r="I109" s="240"/>
      <c r="J109" s="240"/>
      <c r="K109" s="240"/>
      <c r="L109" s="240"/>
      <c r="M109" s="240"/>
      <c r="N109" s="240"/>
      <c r="O109" s="241"/>
      <c r="P109" s="76"/>
    </row>
    <row r="110" spans="1:16" ht="15" customHeight="1" x14ac:dyDescent="0.25">
      <c r="A110" s="242" t="s">
        <v>2655</v>
      </c>
      <c r="B110" s="243"/>
      <c r="C110" s="243"/>
      <c r="D110" s="243"/>
      <c r="E110" s="243"/>
      <c r="F110" s="243"/>
      <c r="G110" s="243"/>
      <c r="H110" s="243"/>
      <c r="I110" s="243"/>
      <c r="J110" s="243"/>
      <c r="K110" s="243"/>
      <c r="L110" s="243"/>
      <c r="M110" s="243"/>
      <c r="N110" s="243"/>
      <c r="O110" s="244"/>
    </row>
    <row r="111" spans="1:16" ht="15.75" thickBot="1" x14ac:dyDescent="0.3">
      <c r="A111" s="245"/>
      <c r="B111" s="246"/>
      <c r="C111" s="246"/>
      <c r="D111" s="246"/>
      <c r="E111" s="246"/>
      <c r="F111" s="246"/>
      <c r="G111" s="246"/>
      <c r="H111" s="246"/>
      <c r="I111" s="246"/>
      <c r="J111" s="246"/>
      <c r="K111" s="246"/>
      <c r="L111" s="246"/>
      <c r="M111" s="246"/>
      <c r="N111" s="246"/>
      <c r="O111" s="247"/>
    </row>
    <row r="112" spans="1:16" s="1" customFormat="1" ht="26.25" customHeight="1" thickBot="1" x14ac:dyDescent="0.3">
      <c r="I112" s="227" t="s">
        <v>9</v>
      </c>
      <c r="J112" s="22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2703</v>
      </c>
      <c r="E114" s="144">
        <v>44136</v>
      </c>
      <c r="F114" s="144">
        <v>44196</v>
      </c>
      <c r="G114" s="159">
        <f>IF(AND(E114&lt;&gt;"",F114&lt;&gt;""),((F114-E114)/30),"")</f>
        <v>2</v>
      </c>
      <c r="H114" s="121" t="s">
        <v>2705</v>
      </c>
      <c r="I114" s="120" t="s">
        <v>1156</v>
      </c>
      <c r="J114" s="120" t="s">
        <v>188</v>
      </c>
      <c r="K114" s="122">
        <v>321187025</v>
      </c>
      <c r="L114" s="100">
        <f>+IF(AND(K114&gt;0,O114="Ejecución"),(K114/877802)*Tabla28[[#This Row],[% participación]],IF(AND(K114&gt;0,O114&lt;&gt;"Ejecución"),"-",""))</f>
        <v>365.89917202284795</v>
      </c>
      <c r="M114" s="123" t="s">
        <v>1148</v>
      </c>
      <c r="N114" s="172">
        <v>1</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29" t="s">
        <v>2659</v>
      </c>
      <c r="B163" s="230"/>
      <c r="C163" s="230"/>
      <c r="D163" s="230"/>
      <c r="E163" s="231"/>
      <c r="F163" s="232" t="s">
        <v>2660</v>
      </c>
      <c r="G163" s="232"/>
      <c r="H163" s="232"/>
      <c r="I163" s="229" t="s">
        <v>2630</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33" t="s">
        <v>2614</v>
      </c>
      <c r="H165" s="233"/>
      <c r="I165" s="234" t="s">
        <v>1164</v>
      </c>
      <c r="J165" s="235"/>
      <c r="K165" s="235"/>
      <c r="L165" s="235"/>
      <c r="M165" s="23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36" t="s">
        <v>2643</v>
      </c>
      <c r="J167" s="237"/>
      <c r="K167" s="237"/>
      <c r="L167" s="237"/>
      <c r="M167" s="237"/>
      <c r="N167" s="237"/>
      <c r="O167" s="238"/>
      <c r="U167" s="51"/>
    </row>
    <row r="168" spans="1:28" x14ac:dyDescent="0.25">
      <c r="A168" s="9"/>
      <c r="B168" s="222" t="s">
        <v>2657</v>
      </c>
      <c r="C168" s="222"/>
      <c r="D168" s="222"/>
      <c r="E168" s="8"/>
      <c r="F168" s="5"/>
      <c r="H168" s="81" t="s">
        <v>2656</v>
      </c>
      <c r="I168" s="236"/>
      <c r="J168" s="237"/>
      <c r="K168" s="237"/>
      <c r="L168" s="237"/>
      <c r="M168" s="237"/>
      <c r="N168" s="237"/>
      <c r="O168" s="23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0.01</v>
      </c>
      <c r="G179" s="164">
        <f>IF(F179&gt;0,SUM(E179+F179),"")</f>
        <v>0.03</v>
      </c>
      <c r="H179" s="5"/>
      <c r="I179" s="220" t="s">
        <v>2670</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177645893.88</v>
      </c>
      <c r="F185" s="92"/>
      <c r="G185" s="93"/>
      <c r="H185" s="88"/>
      <c r="I185" s="90" t="s">
        <v>2627</v>
      </c>
      <c r="J185" s="165">
        <f>+SUM(M179:M183)</f>
        <v>0.02</v>
      </c>
      <c r="K185" s="201" t="s">
        <v>2628</v>
      </c>
      <c r="L185" s="201"/>
      <c r="M185" s="94">
        <f>+J185*(SUM(K20:K35))</f>
        <v>118430595.92</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26" t="s">
        <v>2636</v>
      </c>
      <c r="C192" s="226"/>
      <c r="E192" s="5" t="s">
        <v>20</v>
      </c>
      <c r="H192" s="26" t="s">
        <v>24</v>
      </c>
      <c r="J192" s="5" t="s">
        <v>2637</v>
      </c>
      <c r="K192" s="5"/>
      <c r="M192" s="5"/>
      <c r="N192" s="5"/>
      <c r="O192" s="8"/>
      <c r="Q192" s="153"/>
      <c r="R192" s="154"/>
      <c r="S192" s="154"/>
      <c r="T192" s="153"/>
    </row>
    <row r="193" spans="1:18" x14ac:dyDescent="0.25">
      <c r="A193" s="9"/>
      <c r="C193" s="124">
        <v>39757</v>
      </c>
      <c r="D193" s="5"/>
      <c r="E193" s="125">
        <v>1893</v>
      </c>
      <c r="F193" s="5"/>
      <c r="G193" s="5"/>
      <c r="H193" s="146" t="s">
        <v>2706</v>
      </c>
      <c r="J193" s="5"/>
      <c r="K193" s="126">
        <v>39818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2648</v>
      </c>
      <c r="C201" s="225"/>
      <c r="D201" s="225"/>
      <c r="E201" s="225"/>
      <c r="F201" s="225"/>
      <c r="G201" s="225"/>
      <c r="H201" s="225"/>
      <c r="I201" s="225"/>
      <c r="J201" s="225"/>
      <c r="K201" s="225"/>
      <c r="L201" s="225"/>
      <c r="M201" s="225"/>
      <c r="N201" s="22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2707</v>
      </c>
      <c r="J211" s="27" t="s">
        <v>2622</v>
      </c>
      <c r="K211" s="147" t="s">
        <v>2707</v>
      </c>
      <c r="L211" s="21"/>
      <c r="M211" s="21"/>
      <c r="N211" s="21"/>
      <c r="O211" s="8"/>
    </row>
    <row r="212" spans="1:15" x14ac:dyDescent="0.25">
      <c r="A212" s="9"/>
      <c r="B212" s="27" t="s">
        <v>2619</v>
      </c>
      <c r="C212" s="146" t="s">
        <v>2706</v>
      </c>
      <c r="D212" s="21"/>
      <c r="G212" s="27" t="s">
        <v>2621</v>
      </c>
      <c r="H212" s="147" t="s">
        <v>2708</v>
      </c>
      <c r="J212" s="27" t="s">
        <v>2623</v>
      </c>
      <c r="K212" s="146" t="s">
        <v>2709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http://purl.org/dc/terms/"/>
    <ds:schemaRef ds:uri="4fb10211-09fb-4e80-9f0b-184718d5d98c"/>
    <ds:schemaRef ds:uri="http://schemas.microsoft.com/office/2006/documentManagement/types"/>
    <ds:schemaRef ds:uri="http://purl.org/dc/elements/1.1/"/>
    <ds:schemaRef ds:uri="http://schemas.openxmlformats.org/package/2006/metadata/core-properties"/>
    <ds:schemaRef ds:uri="a65d333d-5b59-4810-bc94-b80d9325abbc"/>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TuSoft</cp:lastModifiedBy>
  <cp:lastPrinted>2020-11-20T15:12:35Z</cp:lastPrinted>
  <dcterms:created xsi:type="dcterms:W3CDTF">2020-10-14T21:57:42Z</dcterms:created>
  <dcterms:modified xsi:type="dcterms:W3CDTF">2020-12-29T20:27:36Z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