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20490" windowHeight="79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<sst xmlns="http://schemas.openxmlformats.org/spreadsheetml/2006/main" count="3126" uniqueCount="2706">
  <si>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</si>
  <si>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</si>
  <si>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</si>
  <si>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</si>
  <si>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</si>
  <si>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</si>
  <si>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</si>
  <si>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</si>
  <si>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</si>
  <si>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</si>
  <si>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</si>
  <si>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</si>
  <si>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</si>
  <si>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</si>
  <si>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</si>
  <si>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</si>
  <si>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</si>
  <si>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</si>
  <si>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</si>
  <si>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</si>
  <si>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</si>
  <si>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</si>
  <si>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</si>
  <si>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</si>
  <si>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</si>
  <si>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</si>
  <si>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</si>
  <si>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</si>
  <si>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</si>
  <si>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</si>
  <si>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</si>
  <si>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</si>
  <si>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</si>
  <si>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</si>
  <si>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</si>
  <si>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</si>
  <si>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</si>
  <si>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</si>
  <si>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</si>
  <si>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</si>
  <si>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</si>
  <si>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</si>
  <si>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</si>
  <si>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</si>
  <si>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</si>
  <si>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</si>
  <si>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</si>
  <si>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</si>
  <si>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</si>
  <si>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</si>
  <si>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</si>
  <si>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</si>
  <si>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</si>
  <si>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</si>
  <si>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</si>
  <si>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</si>
  <si>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</si>
  <si>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</si>
  <si>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</si>
  <si>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</si>
  <si>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</si>
  <si>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</si>
  <si>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</si>
  <si>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</si>
  <si>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</si>
  <si>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</si>
  <si>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</si>
  <si>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</si>
  <si>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</si>
  <si>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</si>
  <si>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</si>
  <si>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</si>
  <si>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</si>
  <si>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</si>
  <si>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</si>
  <si>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</si>
  <si>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</si>
  <si>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</si>
  <si>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</si>
  <si>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</si>
  <si>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</si>
  <si>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</si>
  <si>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</si>
  <si>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</si>
  <si>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</si>
  <si>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</si>
  <si>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</si>
  <si>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</si>
  <si>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</si>
  <si>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</si>
  <si>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</si>
  <si>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</si>
  <si>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</si>
  <si>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</si>
  <si>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</si>
  <si>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</si>
  <si>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</si>
  <si>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</si>
  <si>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</si>
  <si>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</si>
  <si>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</si>
  <si>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</si>
  <si>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</si>
  <si>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</si>
  <si>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</si>
  <si>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</si>
  <si>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</si>
  <si>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</si>
  <si>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</si>
  <si>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</si>
  <si>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</si>
  <si>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</si>
  <si>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</si>
  <si>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</si>
  <si>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</si>
  <si>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</si>
  <si>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</si>
  <si>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</si>
  <si>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</si>
  <si>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</si>
  <si>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</si>
  <si>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</si>
  <si>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</si>
  <si>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</si>
  <si>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</si>
  <si>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</si>
  <si>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</si>
  <si>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</si>
  <si>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</si>
  <si>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</si>
  <si>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</si>
  <si>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</si>
  <si>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</si>
  <si>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</si>
  <si>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</si>
  <si>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</si>
  <si>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</si>
  <si>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</si>
  <si>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</si>
  <si>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</si>
  <si>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</si>
  <si>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</si>
  <si>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</si>
  <si>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</si>
  <si>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</si>
  <si>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</si>
  <si>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</si>
  <si>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</si>
  <si>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</si>
  <si>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</si>
  <si>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</si>
  <si>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</si>
  <si>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</si>
  <si>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</si>
  <si>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</si>
  <si>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</si>
  <si>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</si>
  <si>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</si>
  <si>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</si>
  <si>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</si>
  <si>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</si>
  <si>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</si>
  <si>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</si>
  <si>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</si>
  <si>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</si>
  <si>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</si>
  <si>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</si>
  <si>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</si>
  <si>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</si>
  <si>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</si>
  <si>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</si>
  <si>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</si>
  <si>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</si>
  <si>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</si>
  <si>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</si>
  <si>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</si>
  <si>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</si>
  <si>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</si>
  <si>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</si>
  <si>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</si>
  <si>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</si>
  <si>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</si>
  <si>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</si>
  <si>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</si>
  <si>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</si>
  <si>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</si>
  <si>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</si>
  <si>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</si>
  <si>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</si>
  <si>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</si>
  <si>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</si>
  <si>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</si>
  <si>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</si>
  <si>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</si>
  <si>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</si>
  <si>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</si>
  <si>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</si>
  <si>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</si>
  <si>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</si>
  <si>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</si>
  <si>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</si>
  <si>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</si>
  <si>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</si>
  <si>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</si>
  <si>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</si>
  <si>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</si>
  <si>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</si>
  <si>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</si>
  <si>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</si>
  <si>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</si>
  <si>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</si>
  <si>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</si>
  <si>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</si>
  <si>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</si>
  <si>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</si>
  <si>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</si>
  <si>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</si>
  <si>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</si>
  <si>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</si>
  <si>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</si>
  <si>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</si>
  <si>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</si>
  <si>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</si>
  <si>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</si>
  <si>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</si>
  <si>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</si>
  <si>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</si>
  <si>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</si>
  <si>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</si>
  <si>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</si>
  <si>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</si>
  <si>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</si>
  <si>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</si>
  <si>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</si>
  <si>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</si>
  <si>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</si>
  <si>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</si>
  <si>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</si>
  <si>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</si>
  <si>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</si>
  <si>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</si>
  <si>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</si>
  <si>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</si>
  <si>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</si>
  <si>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</si>
  <si>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</si>
  <si>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</si>
  <si>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</si>
  <si>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</si>
  <si>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</si>
  <si>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</si>
  <si>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</si>
  <si>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</si>
  <si>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</si>
  <si>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</si>
  <si>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</si>
  <si>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</si>
  <si>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</si>
  <si>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</si>
  <si>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</si>
  <si>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</si>
  <si>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</si>
  <si>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</si>
  <si>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</si>
  <si>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</si>
  <si>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</si>
  <si>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</si>
  <si>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</si>
  <si>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</si>
  <si>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</si>
  <si>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</si>
  <si>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</si>
  <si>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</si>
  <si>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</si>
  <si>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</si>
  <si>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</si>
  <si>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</si>
  <si>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</si>
  <si>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</si>
  <si>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</si>
  <si>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</si>
  <si>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</si>
  <si>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</si>
  <si>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</si>
  <si>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</si>
  <si>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</si>
  <si>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</si>
  <si>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</si>
  <si>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</si>
  <si>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</si>
  <si>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</si>
  <si>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</si>
  <si>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</si>
  <si>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</si>
  <si>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</si>
  <si>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</si>
  <si>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</si>
  <si>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</si>
  <si>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</si>
  <si>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</si>
  <si>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</si>
  <si>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</si>
  <si>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</si>
  <si>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</si>
  <si>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</si>
  <si>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</si>
  <si>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</si>
  <si>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</si>
  <si>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</si>
  <si>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</si>
  <si>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</si>
  <si>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</si>
  <si>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</si>
  <si>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</si>
  <si>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</si>
  <si>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</si>
  <si>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</si>
  <si>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</si>
  <si>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</si>
  <si>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</si>
  <si>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</si>
  <si>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</si>
  <si>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</si>
  <si>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</si>
  <si>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</si>
  <si>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</si>
  <si>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</si>
  <si>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</si>
  <si>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</si>
  <si>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</si>
  <si>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</si>
  <si>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</si>
  <si>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</si>
  <si>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</si>
  <si>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</si>
  <si>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</si>
  <si>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</si>
  <si>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</si>
  <si>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</si>
  <si>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</si>
  <si>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</si>
  <si>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</si>
  <si>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</si>
  <si>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</si>
  <si>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</si>
  <si>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</si>
  <si>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</si>
  <si>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</si>
  <si>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</si>
  <si>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</si>
  <si>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</si>
  <si>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</si>
  <si>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</si>
  <si>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</si>
  <si>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</si>
  <si>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</si>
  <si>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</si>
  <si>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</si>
  <si>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</si>
  <si>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</si>
  <si>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</si>
  <si>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</si>
  <si>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</si>
  <si>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</si>
  <si>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</si>
  <si>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</si>
  <si>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</si>
  <si>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</si>
  <si>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</si>
  <si>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</si>
  <si>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</si>
  <si>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</si>
  <si>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</si>
  <si>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</si>
  <si>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</si>
  <si>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</si>
  <si>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</si>
  <si>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</si>
  <si>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</si>
  <si>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</si>
  <si>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</si>
  <si>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</si>
  <si>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</si>
  <si>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</si>
  <si>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</si>
  <si>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</si>
  <si>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</si>
  <si>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</si>
  <si>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</si>
  <si>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</si>
  <si>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</si>
  <si>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</si>
  <si>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</si>
  <si>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</si>
  <si>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</si>
  <si>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</si>
  <si>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</si>
  <si>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</si>
  <si>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</si>
  <si>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</si>
  <si>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</si>
  <si>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</si>
  <si>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</si>
  <si>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</si>
  <si>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</si>
  <si>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</si>
  <si>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</si>
  <si>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</si>
  <si>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</si>
  <si>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</si>
  <si>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</si>
  <si>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</si>
  <si>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</si>
  <si>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</si>
  <si>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</si>
  <si>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</si>
  <si>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</si>
  <si>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</si>
  <si>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</si>
  <si>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</si>
  <si>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</si>
  <si>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</si>
  <si>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</si>
  <si>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</si>
  <si>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</si>
  <si>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</si>
  <si>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</si>
  <si>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</si>
  <si>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</si>
  <si>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</si>
  <si>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</si>
  <si>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</si>
  <si>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</si>
  <si>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</si>
  <si>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</si>
  <si>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</si>
  <si>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</si>
  <si>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</si>
  <si>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</si>
  <si>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</si>
  <si>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</si>
  <si>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</si>
  <si>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</si>
  <si>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</si>
  <si>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</si>
  <si>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</si>
  <si>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</si>
  <si>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</si>
  <si>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</si>
  <si>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</si>
  <si>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</si>
  <si>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</si>
  <si>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</si>
  <si>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</si>
  <si>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</si>
  <si>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</si>
  <si>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</si>
  <si>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</si>
  <si>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</si>
  <si>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</si>
  <si>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</si>
  <si>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</si>
  <si>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</si>
  <si>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</si>
  <si>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</si>
  <si>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</si>
  <si>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</si>
  <si>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</si>
  <si>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</si>
  <si>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</si>
  <si>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</si>
  <si>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</si>
  <si>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</si>
  <si>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</si>
  <si>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</si>
  <si>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</si>
  <si>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</si>
  <si>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</si>
  <si>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</si>
  <si>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</si>
  <si>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</si>
  <si>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</si>
  <si>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</si>
  <si>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</si>
  <si>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</si>
  <si>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</si>
  <si>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</si>
  <si>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</si>
  <si>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</si>
  <si>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</si>
  <si>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</si>
  <si>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</si>
  <si>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</si>
  <si>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</si>
  <si>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</si>
  <si>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</si>
  <si>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</si>
  <si>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</si>
  <si>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</si>
  <si>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</si>
  <si>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</si>
  <si>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</si>
  <si>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</si>
  <si>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</si>
  <si>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</si>
  <si>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</si>
  <si>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</si>
  <si>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</si>
  <si>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</si>
  <si>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</si>
  <si>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</si>
  <si>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</si>
  <si>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</si>
  <si>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</si>
  <si>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</si>
  <si>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</si>
  <si>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</si>
  <si>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</si>
  <si>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</si>
  <si>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</si>
  <si>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</si>
  <si>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</si>
  <si>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</si>
  <si>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</si>
  <si>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</si>
  <si>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</si>
  <si>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</si>
  <si>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</si>
  <si>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</si>
  <si>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</si>
  <si>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</si>
  <si>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</si>
  <si>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</si>
  <si>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</si>
  <si>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</si>
  <si>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</si>
  <si>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</si>
  <si>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</si>
  <si>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</si>
  <si>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</si>
  <si>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</si>
  <si>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</si>
  <si>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</si>
  <si>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</si>
  <si>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</si>
  <si>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</si>
  <si>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</si>
  <si>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</si>
  <si>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</si>
  <si>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</si>
  <si>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</si>
  <si>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</si>
  <si>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</si>
  <si>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</si>
  <si>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</si>
  <si>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</si>
  <si>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</si>
  <si>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</si>
  <si>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</si>
  <si>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</si>
  <si>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</si>
  <si>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</si>
  <si>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</si>
  <si>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</si>
  <si>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</si>
  <si>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</si>
  <si>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</si>
  <si>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</si>
  <si>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</si>
  <si>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</si>
  <si>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</si>
  <si>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</si>
  <si>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</si>
  <si>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</si>
  <si>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</si>
  <si>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</si>
  <si>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</si>
  <si>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</si>
  <si>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</si>
  <si>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</si>
  <si>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</si>
  <si>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</si>
  <si>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</si>
  <si>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</si>
  <si>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</si>
  <si>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</si>
  <si>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</si>
  <si>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</si>
  <si>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</si>
  <si>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</si>
  <si>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</si>
  <si>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</si>
  <si>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</si>
  <si>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</si>
  <si>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</si>
  <si>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</si>
  <si>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</si>
  <si>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</si>
  <si>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</si>
  <si>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</si>
  <si>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</si>
  <si>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</si>
  <si>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</si>
  <si>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</si>
  <si>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</si>
  <si>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</si>
  <si>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</si>
  <si>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</si>
  <si>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</si>
  <si>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</si>
  <si>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</si>
  <si>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</si>
  <si>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</si>
  <si>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</si>
  <si>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</si>
  <si>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</si>
  <si>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</si>
  <si>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</si>
  <si>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</si>
  <si>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</si>
  <si>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</si>
  <si>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</si>
  <si>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</si>
  <si>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</si>
  <si>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</si>
  <si>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</si>
  <si>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</si>
  <si>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</si>
  <si>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</si>
  <si>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</si>
  <si>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</si>
  <si>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</si>
  <si>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</si>
  <si>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</si>
  <si>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</si>
  <si>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</si>
  <si>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</si>
  <si>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</si>
  <si>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</si>
  <si>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</si>
  <si>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</si>
  <si>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</si>
  <si>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</si>
  <si>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</si>
  <si>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</si>
  <si>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</si>
  <si>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</si>
  <si>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</si>
  <si>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</si>
  <si>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</si>
  <si>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</si>
  <si>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</si>
  <si>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</si>
  <si>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</si>
  <si>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</si>
  <si>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</si>
  <si>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</si>
  <si>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</si>
  <si>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</si>
  <si>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</si>
  <si>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</si>
  <si>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</si>
  <si>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</si>
  <si>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</si>
  <si>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</si>
  <si>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</si>
  <si>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</si>
  <si>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</si>
  <si>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</si>
  <si>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</si>
  <si>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</si>
  <si>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</si>
  <si>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</si>
  <si>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</si>
  <si>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</si>
  <si>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</si>
  <si>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</si>
  <si>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</si>
  <si>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</si>
  <si>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</si>
  <si>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</si>
  <si>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</si>
  <si>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</si>
  <si>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</si>
  <si>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</si>
  <si>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</si>
  <si>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</si>
  <si>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</si>
  <si>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</si>
  <si>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</si>
  <si>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</si>
  <si>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</si>
  <si>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</si>
  <si>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</si>
  <si>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</si>
  <si>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</si>
  <si>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</si>
  <si>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</si>
  <si>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</si>
  <si>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</si>
  <si>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</si>
  <si>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</si>
  <si>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</si>
  <si>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</si>
  <si>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</si>
  <si>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</si>
  <si>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</si>
  <si>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</si>
  <si>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</si>
  <si>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</si>
  <si>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</si>
  <si>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</si>
  <si>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</si>
  <si>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</si>
  <si>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</si>
  <si>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</si>
  <si>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</si>
  <si>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</si>
  <si>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</si>
  <si>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</si>
  <si>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</si>
  <si>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</si>
  <si>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</si>
  <si>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</si>
  <si>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</si>
  <si>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</si>
  <si>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</si>
  <si>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</si>
  <si>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</si>
  <si>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</si>
  <si>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</si>
  <si>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</si>
  <si>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</si>
  <si>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</si>
  <si>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</si>
  <si>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</si>
  <si>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</si>
  <si>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</si>
  <si>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</si>
  <si>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</si>
  <si>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</si>
  <si>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</si>
  <si>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</si>
  <si>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</si>
  <si>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</si>
  <si>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</si>
  <si>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</si>
  <si>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</si>
  <si>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</si>
  <si>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</si>
  <si>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</si>
  <si>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</si>
  <si>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</si>
  <si>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</si>
  <si>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</si>
  <si>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</si>
  <si>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</si>
  <si>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</si>
  <si>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</si>
  <si>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</si>
  <si>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</si>
  <si>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</si>
  <si>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</si>
  <si>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</si>
  <si>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</si>
  <si>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</si>
  <si>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</si>
  <si>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</si>
  <si>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</si>
  <si>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</si>
  <si>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</si>
  <si>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</si>
  <si>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</si>
  <si>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</si>
  <si>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</si>
  <si>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</si>
  <si>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</si>
  <si>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</si>
  <si>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</si>
  <si>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</si>
  <si>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</si>
  <si>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</si>
  <si>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</si>
  <si>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</si>
  <si>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</si>
  <si>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</si>
  <si>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</si>
  <si>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</si>
  <si>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</si>
  <si>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</si>
  <si>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</si>
  <si>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</si>
  <si>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</si>
  <si>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</si>
  <si>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</si>
  <si>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</si>
  <si>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</si>
  <si>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</si>
  <si>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</si>
  <si>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</si>
  <si>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</si>
  <si>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</si>
  <si>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</si>
  <si>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</si>
  <si>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</si>
  <si>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</si>
  <si>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</si>
  <si>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</si>
  <si>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</si>
  <si>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</si>
  <si>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</si>
  <si>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</si>
  <si>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</si>
  <si>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</si>
  <si>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</si>
  <si>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</si>
  <si>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</si>
  <si>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</si>
  <si>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</si>
  <si>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</si>
  <si>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</si>
  <si>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</si>
  <si>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</si>
  <si>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</si>
  <si>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</si>
  <si>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</si>
  <si>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</si>
  <si>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</si>
  <si>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</si>
  <si>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</si>
  <si>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</si>
  <si>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</si>
  <si>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</si>
  <si>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</si>
  <si>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</si>
  <si>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</si>
  <si>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</si>
  <si>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</si>
  <si>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</si>
  <si>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</si>
  <si>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</si>
  <si>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</si>
  <si>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</si>
  <si>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</si>
  <si>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</si>
  <si>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</si>
  <si>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</si>
  <si>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</si>
  <si>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</si>
  <si>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</si>
  <si>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</si>
  <si>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</si>
  <si>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</si>
  <si>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</si>
  <si>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</si>
  <si>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</si>
  <si>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</si>
  <si>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</si>
  <si>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</si>
  <si>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</si>
  <si>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</si>
  <si>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</si>
  <si>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</si>
  <si>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</si>
  <si>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</si>
  <si>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</si>
  <si>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</si>
  <si>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</si>
  <si>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</si>
  <si>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</si>
  <si>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</si>
  <si>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</si>
  <si>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</si>
  <si>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</si>
  <si>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</si>
  <si>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</si>
  <si>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</si>
  <si>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</si>
  <si>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</si>
  <si>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</si>
  <si>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</si>
  <si>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</si>
  <si>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</si>
  <si>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</si>
  <si>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</si>
  <si>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</si>
  <si>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</si>
  <si>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</si>
  <si>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</si>
  <si>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</si>
  <si>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</si>
  <si>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</si>
  <si>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</si>
  <si>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</si>
  <si>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</si>
  <si>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</si>
  <si>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</si>
  <si>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</si>
  <si>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</si>
  <si>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</si>
  <si>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</si>
  <si>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</si>
  <si>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</si>
  <si>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</si>
  <si>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</si>
  <si>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</si>
  <si>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</si>
  <si>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</si>
  <si>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</si>
  <si>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</si>
  <si>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</si>
  <si>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</si>
  <si>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</si>
  <si>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</si>
  <si>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</si>
  <si>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</si>
  <si>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</si>
  <si>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</si>
  <si>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</si>
  <si>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</si>
  <si>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</si>
  <si>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</si>
  <si>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</si>
  <si>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</si>
  <si>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</si>
  <si>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</si>
  <si>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</si>
  <si>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</si>
  <si>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</si>
  <si>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</si>
  <si>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</si>
  <si>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</si>
  <si>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</si>
  <si>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</si>
  <si>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</si>
  <si>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</si>
  <si>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</si>
  <si>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</si>
  <si>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</si>
  <si>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</si>
  <si>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</si>
  <si>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</si>
  <si>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</si>
  <si>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</si>
  <si>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</si>
  <si>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</si>
  <si>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</si>
  <si>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</si>
  <si>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</si>
  <si>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</si>
  <si>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</si>
  <si>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</si>
  <si>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</si>
  <si>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</si>
  <si>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</si>
  <si>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</si>
  <si>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</si>
  <si>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</si>
  <si>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</si>
  <si>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</si>
  <si>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</si>
  <si>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</si>
  <si>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</si>
  <si>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</si>
  <si>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</si>
  <si>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</si>
  <si>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</si>
  <si>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</si>
  <si>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</si>
  <si>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</si>
  <si>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</si>
  <si>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</si>
  <si>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</si>
  <si>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</si>
  <si>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</si>
  <si>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</si>
  <si>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</si>
  <si>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</si>
  <si>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</si>
  <si>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</si>
  <si>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</si>
  <si>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</si>
  <si>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</si>
  <si>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</si>
  <si>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</si>
  <si>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</si>
  <si>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</si>
  <si>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</si>
  <si>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</si>
  <si>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</si>
  <si>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</si>
  <si>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</si>
  <si>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</si>
  <si>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</si>
  <si>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</si>
  <si>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</si>
  <si>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</si>
  <si>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</si>
  <si>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</si>
  <si>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</si>
  <si>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</si>
  <si>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</si>
  <si>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</si>
  <si>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</si>
  <si>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</si>
  <si>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</si>
  <si>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</si>
  <si>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</si>
  <si>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</si>
  <si>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</si>
  <si>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</si>
  <si>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</si>
  <si>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</si>
  <si>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</si>
  <si>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</si>
  <si>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</si>
  <si>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</si>
  <si>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</si>
  <si>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</si>
  <si>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</si>
  <si>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</si>
  <si>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</si>
  <si>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</si>
  <si>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</si>
  <si>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</si>
  <si>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</si>
  <si>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</si>
  <si>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</si>
  <si>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</si>
  <si>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</si>
  <si>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</si>
  <si>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</si>
  <si>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</si>
  <si>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</si>
  <si>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</si>
  <si>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</si>
  <si>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</si>
  <si>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</si>
  <si>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</si>
  <si>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</si>
  <si>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</si>
  <si>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</si>
  <si>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</si>
  <si>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</si>
  <si>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</si>
  <si>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</si>
  <si>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</si>
  <si>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</si>
  <si>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</si>
  <si>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</si>
  <si>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</si>
  <si>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</si>
  <si>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</si>
  <si>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</si>
  <si>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</si>
  <si>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</si>
  <si>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</si>
  <si>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</si>
  <si>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</si>
  <si>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</si>
  <si>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</si>
  <si>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</si>
  <si>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</si>
  <si>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</si>
  <si>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</si>
  <si>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</si>
  <si>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</si>
  <si>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</si>
  <si>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</si>
  <si>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</si>
  <si>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</si>
  <si>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</si>
  <si>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</si>
  <si>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</si>
  <si>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</si>
  <si>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</si>
  <si>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</si>
  <si>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</si>
  <si>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</si>
  <si>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</si>
  <si>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</si>
  <si>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</si>
  <si>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</si>
  <si>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</si>
  <si>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</si>
  <si>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</si>
  <si>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</si>
  <si>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</si>
  <si>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</si>
  <si>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</si>
  <si>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</si>
  <si>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</si>
  <si>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</si>
  <si>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</si>
  <si>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</si>
  <si>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</si>
  <si>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</si>
  <si>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</si>
  <si>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</si>
  <si>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</si>
  <si>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</si>
  <si>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</si>
  <si>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</si>
  <si>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</si>
  <si>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</si>
  <si>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</si>
  <si>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</si>
  <si>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</si>
  <si>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</si>
  <si>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</si>
  <si>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</si>
  <si>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</si>
  <si>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</si>
  <si>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</si>
  <si>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</si>
  <si>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</si>
  <si>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</si>
  <si>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</si>
  <si>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</si>
  <si>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</si>
  <si>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</si>
  <si>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</si>
  <si>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</si>
  <si>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</si>
  <si>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</si>
  <si>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</si>
  <si>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</si>
  <si>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</si>
  <si>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</si>
  <si>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</si>
  <si>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</si>
  <si>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</si>
  <si>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</si>
  <si>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</si>
  <si>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</si>
  <si>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</si>
  <si>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</si>
  <si>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</si>
  <si>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</si>
  <si>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</si>
  <si>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</si>
  <si>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</si>
  <si>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</si>
  <si>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</si>
  <si>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</si>
  <si>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</si>
  <si>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</si>
  <si>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</si>
  <si>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</si>
  <si>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</si>
  <si>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</si>
  <si>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</si>
  <si>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</si>
  <si>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</si>
  <si>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</si>
  <si>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</si>
  <si>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</si>
  <si>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</si>
  <si>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</si>
  <si>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</si>
  <si>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</si>
  <si>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</si>
  <si>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</si>
  <si>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</si>
  <si>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</si>
  <si>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</si>
  <si>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</si>
  <si>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</si>
  <si>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</si>
  <si>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</si>
  <si>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</si>
  <si>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</si>
  <si>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</si>
  <si>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</si>
  <si>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</si>
  <si>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</si>
  <si>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</si>
  <si>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</si>
  <si>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</si>
  <si>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</si>
  <si>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</si>
  <si>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</si>
  <si>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</si>
  <si>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</si>
  <si>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</si>
  <si>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</si>
  <si>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</si>
  <si>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</si>
  <si>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</si>
  <si>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</si>
  <si>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</si>
  <si>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</si>
  <si>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</si>
  <si>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</si>
  <si>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</si>
  <si>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</si>
  <si>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</si>
  <si>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</si>
  <si>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</si>
  <si>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</si>
  <si>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</si>
  <si>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</si>
  <si>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</si>
  <si>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</si>
  <si>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</si>
  <si>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</si>
  <si>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</si>
  <si>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</si>
  <si>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</si>
  <si>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</si>
  <si>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</si>
  <si>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</si>
  <si>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</si>
  <si>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</si>
  <si>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</si>
  <si>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</si>
  <si>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</si>
  <si>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</si>
  <si>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</si>
  <si>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</si>
  <si>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</si>
  <si>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</si>
  <si>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</si>
  <si>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</si>
  <si>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</si>
  <si>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</si>
  <si>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</si>
  <si>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</si>
  <si>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</si>
  <si>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</si>
  <si>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</si>
  <si>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</si>
  <si>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</si>
  <si>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</si>
  <si>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</si>
  <si>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</si>
  <si>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</si>
  <si>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</si>
  <si>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</si>
  <si>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</si>
  <si>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</si>
  <si>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</si>
  <si>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</si>
  <si>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</si>
  <si>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</si>
  <si>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</si>
  <si>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</si>
  <si>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</si>
  <si>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</si>
  <si>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</si>
  <si>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</si>
  <si>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</si>
  <si>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</si>
  <si>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</si>
  <si>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</si>
  <si>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</si>
  <si>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</si>
  <si>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</si>
  <si>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</si>
  <si>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</si>
  <si>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</si>
  <si>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</si>
  <si>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</si>
  <si>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</si>
  <si>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</si>
  <si>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</si>
  <si>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</si>
  <si>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</si>
  <si>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</si>
  <si>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</si>
  <si>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</si>
  <si>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</si>
  <si>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</si>
  <si>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</si>
  <si>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</si>
  <si>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</si>
  <si>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</si>
  <si>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</si>
  <si>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</si>
  <si>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</si>
  <si>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</si>
  <si>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</si>
  <si>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</si>
  <si>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</si>
  <si>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</si>
  <si>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</si>
  <si>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</si>
  <si>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</si>
  <si>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</si>
  <si>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</si>
  <si>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</si>
  <si>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</si>
  <si>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</si>
  <si>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</si>
  <si>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</si>
  <si>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</si>
  <si>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</si>
  <si>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</si>
  <si>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</si>
  <si>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</si>
  <si>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</si>
  <si>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</si>
  <si>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</si>
  <si>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</si>
  <si>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</si>
  <si>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</si>
  <si>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</si>
  <si>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</si>
  <si>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</si>
  <si>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</si>
  <si>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</si>
  <si>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</si>
  <si>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</si>
  <si>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</si>
  <si>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</si>
  <si>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</si>
  <si>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</si>
  <si>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</si>
  <si>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</si>
  <si>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</si>
  <si>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</si>
  <si>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</si>
  <si>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</si>
  <si>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</si>
  <si>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</si>
  <si>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</si>
  <si>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</si>
  <si>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</si>
  <si>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</si>
  <si>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</si>
  <si>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</si>
  <si>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</si>
  <si>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</si>
  <si>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</si>
  <si>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</si>
  <si>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</si>
  <si>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</si>
  <si>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</si>
  <si>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</si>
  <si>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</si>
  <si>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</si>
  <si>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</si>
  <si>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</si>
  <si>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</si>
  <si>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</si>
  <si>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</si>
  <si>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</si>
  <si>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</si>
  <si>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</si>
  <si>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</si>
  <si>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</si>
  <si>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</si>
  <si>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</si>
  <si>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</si>
  <si>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</si>
  <si>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</si>
  <si>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</si>
  <si>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</si>
  <si>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</si>
  <si>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</si>
  <si>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</si>
  <si>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</si>
  <si>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</si>
  <si>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</si>
  <si>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</si>
  <si>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</si>
  <si>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</si>
  <si>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</si>
  <si>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</si>
  <si>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</si>
  <si>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</si>
  <si>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</si>
  <si>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</si>
  <si>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</si>
  <si>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</si>
  <si>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</si>
  <si>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</si>
  <si>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</si>
  <si>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</si>
  <si>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</si>
  <si>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</si>
  <si>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</si>
  <si>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</si>
  <si>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</si>
  <si>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</si>
  <si>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</si>
  <si>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</si>
  <si>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</si>
  <si>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</si>
  <si>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</si>
  <si>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</si>
  <si>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</si>
  <si>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</si>
  <si>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</si>
  <si>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</si>
  <si>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</si>
  <si>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</si>
  <si>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</si>
  <si>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</si>
  <si>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</si>
  <si>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</si>
  <si>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</si>
  <si>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</si>
  <si>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</si>
  <si>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</si>
  <si>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</si>
  <si>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</si>
  <si>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</si>
  <si>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</si>
  <si>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</si>
  <si>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</si>
  <si>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</si>
  <si>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</si>
  <si>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</si>
  <si>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</si>
  <si>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</si>
  <si>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</si>
  <si>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</si>
  <si>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</si>
  <si>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</si>
  <si>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</si>
  <si>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</si>
  <si>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</si>
  <si>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</si>
  <si>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</si>
  <si>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</si>
  <si>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</si>
  <si>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</si>
  <si>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</si>
  <si>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</si>
  <si>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</si>
  <si>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</si>
  <si>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</si>
  <si>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</si>
  <si>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</si>
  <si>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</si>
  <si>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</si>
  <si>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</si>
  <si>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</si>
  <si>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</si>
  <si>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</si>
  <si>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</si>
  <si>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</si>
  <si>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</si>
  <si>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</si>
  <si>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</si>
  <si>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</si>
  <si>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</si>
  <si>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</si>
  <si>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</si>
  <si>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</si>
  <si>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</si>
  <si>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</si>
  <si>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</si>
  <si>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</si>
  <si>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</si>
  <si>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</si>
  <si>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</si>
  <si>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</si>
  <si>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</si>
  <si>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</si>
  <si>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</si>
  <si>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</si>
  <si>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</si>
  <si>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</si>
  <si>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</si>
  <si>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</si>
  <si>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</si>
  <si>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</si>
  <si>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</si>
  <si>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</si>
  <si>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</si>
  <si>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</si>
  <si>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</si>
  <si>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</si>
  <si>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</si>
  <si>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</si>
  <si>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</si>
  <si>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</si>
  <si>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</si>
  <si>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</si>
  <si>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</si>
  <si>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</si>
  <si>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</si>
  <si>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</si>
  <si>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</si>
  <si>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</si>
  <si>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</si>
  <si>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</si>
  <si>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</si>
  <si>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</si>
  <si>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</si>
  <si>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</si>
  <si>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</si>
  <si>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</si>
  <si>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</si>
  <si>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</si>
  <si>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</si>
  <si>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</si>
  <si>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</si>
  <si>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</si>
  <si>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</si>
  <si>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</si>
  <si>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</si>
  <si>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</si>
  <si>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</si>
  <si>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</si>
  <si>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</si>
  <si>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</si>
  <si>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</si>
  <si>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</si>
  <si>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</si>
  <si>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</si>
  <si>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</si>
  <si>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</si>
  <si>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</si>
  <si>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</si>
  <si>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</si>
  <si>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</si>
  <si>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</si>
  <si>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</si>
  <si>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</si>
  <si>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</si>
  <si>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</si>
  <si>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</si>
  <si>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</si>
  <si>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</si>
  <si>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</si>
  <si>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</si>
  <si>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</si>
  <si>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</si>
  <si>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</si>
  <si>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</si>
  <si>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</si>
  <si>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</si>
  <si>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</si>
  <si>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</si>
  <si>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</si>
  <si>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</si>
  <si>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</si>
  <si>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</si>
  <si>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</si>
  <si>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</si>
  <si>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</si>
  <si>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</si>
  <si>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</si>
  <si>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</si>
  <si>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</si>
  <si>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</si>
  <si>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</si>
  <si>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</si>
  <si>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</si>
  <si>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</si>
  <si>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</si>
  <si>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</si>
  <si>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</si>
  <si>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</si>
  <si>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</si>
  <si>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</si>
  <si>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</si>
  <si>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</si>
  <si>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</si>
  <si>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</si>
  <si>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</si>
  <si>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</si>
  <si>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</si>
  <si>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</si>
  <si>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</si>
  <si>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</si>
  <si>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</si>
  <si>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</si>
  <si>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</si>
  <si>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</si>
  <si>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</si>
  <si>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</si>
  <si>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</si>
  <si>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</si>
  <si>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</si>
  <si>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</si>
  <si>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</si>
  <si>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</si>
  <si>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</si>
  <si>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</si>
  <si>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</si>
  <si>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</si>
  <si>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</si>
  <si>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</si>
  <si>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</si>
  <si>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</si>
  <si>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</si>
  <si>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</si>
  <si>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</si>
  <si>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</si>
  <si>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</si>
  <si>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</si>
  <si>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</si>
  <si>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</si>
  <si>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</si>
  <si>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</si>
  <si>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</si>
  <si>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</si>
  <si>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</si>
  <si>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</si>
  <si>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</si>
  <si>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</si>
  <si>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</si>
  <si>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</si>
  <si>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</si>
  <si>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</si>
  <si>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</si>
  <si>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</si>
  <si>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</si>
  <si>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</si>
  <si>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</si>
  <si>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</si>
  <si>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</si>
  <si>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</si>
  <si>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</si>
  <si>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</si>
  <si>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</si>
  <si>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</si>
  <si>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</si>
  <si>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</si>
  <si>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</si>
  <si>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</si>
  <si>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</si>
  <si>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</si>
  <si>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</si>
  <si>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</si>
  <si>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</si>
  <si>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</si>
  <si>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</si>
  <si>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</si>
  <si>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</si>
  <si>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</si>
  <si>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</si>
  <si>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</si>
  <si>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</si>
  <si>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</si>
  <si>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</si>
  <si>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</si>
  <si>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</si>
  <si>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</si>
  <si>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</si>
  <si>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</si>
  <si>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</si>
  <si>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</si>
  <si>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</si>
  <si>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</si>
  <si>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</si>
  <si>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</si>
  <si>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</si>
  <si>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</si>
  <si>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</si>
  <si>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</si>
  <si>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</si>
  <si>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</si>
  <si>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</si>
  <si>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</si>
  <si>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</si>
  <si>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</si>
  <si>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</si>
  <si>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</si>
  <si>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</si>
  <si>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</si>
  <si>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</si>
  <si>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</si>
  <si>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</si>
  <si>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</si>
  <si>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</si>
  <si>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</si>
  <si>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</si>
  <si>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</si>
  <si>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</si>
  <si>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</si>
  <si>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</si>
  <si>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</si>
  <si>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</si>
  <si>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</si>
  <si>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</si>
  <si>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</si>
  <si>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</si>
  <si>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</si>
  <si>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</si>
  <si>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</si>
  <si>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</si>
  <si>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</si>
  <si>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</si>
  <si>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</si>
  <si>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</si>
  <si>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</si>
  <si>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</si>
  <si>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</si>
  <si>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</si>
  <si>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</si>
  <si>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</si>
  <si>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</si>
  <si>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</si>
  <si>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</si>
  <si>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</si>
  <si>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</si>
  <si>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</si>
  <si>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</si>
  <si>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</si>
  <si>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</si>
  <si>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</si>
  <si>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</si>
  <si>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</si>
  <si>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</si>
  <si>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</si>
  <si>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</si>
  <si>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</si>
  <si>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</si>
  <si>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</si>
  <si>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</si>
  <si>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</si>
  <si>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</si>
  <si>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</si>
  <si>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</si>
  <si>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</si>
  <si>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</si>
  <si>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</si>
  <si>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</si>
  <si>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</si>
  <si>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</si>
  <si>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</si>
  <si>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</si>
  <si>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</si>
  <si>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</si>
  <si>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</si>
  <si>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</si>
  <si>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</si>
  <si>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</si>
  <si>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</si>
  <si>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</si>
  <si>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</si>
  <si>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</si>
  <si>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</si>
  <si>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</si>
  <si>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</si>
  <si>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</si>
  <si>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</si>
  <si>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</si>
  <si>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</si>
  <si>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</si>
  <si>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</si>
  <si>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</si>
  <si>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</si>
  <si>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</si>
  <si>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</si>
  <si>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</si>
  <si>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</si>
  <si>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</si>
  <si>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</si>
  <si>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</si>
  <si>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</si>
  <si>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</si>
  <si>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</si>
  <si>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</si>
  <si>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</si>
  <si>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</si>
  <si>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</si>
  <si>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</si>
  <si>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</si>
  <si>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</si>
  <si>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</si>
  <si>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</si>
  <si>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</si>
  <si>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</si>
  <si>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</si>
  <si>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</si>
  <si>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</si>
  <si>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</si>
  <si>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</si>
  <si>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</si>
  <si>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</si>
  <si>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</si>
  <si>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</si>
  <si>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</si>
  <si>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</si>
  <si>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</si>
  <si>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</si>
  <si>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</si>
  <si>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</si>
  <si>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</si>
  <si>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</si>
  <si>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</si>
  <si>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</si>
  <si>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</si>
  <si>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</si>
  <si>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</si>
  <si>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</si>
  <si>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</si>
  <si>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</si>
  <si>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</si>
  <si>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</si>
  <si>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</si>
  <si>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</si>
  <si>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</si>
  <si>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</si>
  <si>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</si>
  <si>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</si>
  <si>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</si>
  <si>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</si>
  <si>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</si>
  <si>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</si>
  <si>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</si>
  <si>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</si>
  <si>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</si>
  <si>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</si>
  <si>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</si>
  <si>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</si>
  <si>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</si>
  <si>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</si>
  <si>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</si>
  <si>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</si>
  <si>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</si>
  <si>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</si>
  <si>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</si>
  <si>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</si>
  <si>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</si>
  <si>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</si>
  <si>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</si>
  <si>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</si>
  <si>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</si>
  <si>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</si>
  <si>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</si>
  <si>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</si>
  <si>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</si>
  <si>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</si>
  <si>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</si>
  <si>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</si>
  <si>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</si>
  <si>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</si>
  <si>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</si>
  <si>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</si>
  <si>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</si>
  <si>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</si>
  <si>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</si>
  <si>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</si>
  <si>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</si>
  <si>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</si>
  <si>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</si>
  <si>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</si>
  <si>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</si>
  <si>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</si>
  <si>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</si>
  <si>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</si>
  <si>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</si>
  <si>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</si>
  <si>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</si>
  <si>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</si>
  <si>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</si>
  <si>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</si>
  <si>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</si>
  <si>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</si>
  <si>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</si>
  <si>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</si>
  <si>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</si>
  <si>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</si>
  <si>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</si>
  <si>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</si>
  <si>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</si>
  <si>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</si>
  <si>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</si>
  <si>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</si>
  <si>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</si>
  <si>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</si>
  <si>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</si>
  <si>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</si>
  <si>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</si>
  <si>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</si>
  <si>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</si>
  <si>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</si>
  <si>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</si>
  <si>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</si>
  <si>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</si>
  <si>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</si>
  <si>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</si>
  <si>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</si>
  <si>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</si>
  <si>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</si>
  <si>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</si>
  <si>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</si>
  <si>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</si>
  <si>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</si>
  <si>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</si>
  <si>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</si>
  <si>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</si>
  <si>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</si>
  <si>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</si>
  <si>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</si>
  <si>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</si>
  <si>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</si>
  <si>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</si>
  <si>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</si>
  <si>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</si>
  <si>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</si>
  <si>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</si>
  <si>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</si>
  <si>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</si>
  <si>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</si>
  <si>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</si>
  <si>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</si>
  <si>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</si>
  <si>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</si>
  <si>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</si>
  <si>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</si>
  <si>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</si>
  <si>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</si>
  <si>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</si>
  <si>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</si>
  <si>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</si>
  <si>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</si>
  <si>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</si>
  <si>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</si>
  <si>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</si>
  <si>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</si>
  <si>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</si>
  <si>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</si>
  <si>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</si>
  <si>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</si>
  <si>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</si>
  <si>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</si>
  <si>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</si>
  <si>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</si>
  <si>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</si>
  <si>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</si>
  <si>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</si>
  <si>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</si>
  <si>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</si>
  <si>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</si>
  <si>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</si>
  <si>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</si>
  <si>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</si>
  <si>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</si>
  <si>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</si>
  <si>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</si>
  <si>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</si>
  <si>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</si>
  <si>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</si>
  <si>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</si>
  <si>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</si>
  <si>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</si>
  <si>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</si>
  <si>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</si>
  <si>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</si>
  <si>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</si>
  <si>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</si>
  <si>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</si>
  <si>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</si>
  <si>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</si>
  <si>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</si>
  <si>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</si>
  <si>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</si>
  <si>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</si>
  <si>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</si>
  <si>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</si>
  <si>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</si>
  <si>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</si>
  <si>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</si>
  <si>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</si>
  <si>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</si>
  <si>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</si>
  <si>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</si>
  <si>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</si>
  <si>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</si>
  <si>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</si>
  <si>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</si>
  <si>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</si>
  <si>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</si>
  <si>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</si>
  <si>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</si>
  <si>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</si>
  <si>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</si>
  <si>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</si>
  <si>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</si>
  <si>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</si>
  <si>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</si>
  <si>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</si>
  <si>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</si>
  <si>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</si>
  <si>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</si>
  <si>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</si>
  <si>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</si>
  <si>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</si>
  <si>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</si>
  <si>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</si>
  <si>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</si>
  <si>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</si>
  <si>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</si>
  <si>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</si>
  <si>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</si>
  <si>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</si>
  <si>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</si>
  <si>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</si>
  <si>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</si>
  <si>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</si>
  <si>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</si>
  <si>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</si>
  <si>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</si>
  <si>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</si>
  <si>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</si>
  <si>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</si>
  <si>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</si>
  <si>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</si>
  <si>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</si>
  <si>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</si>
  <si>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</si>
  <si>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</si>
  <si>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</si>
  <si>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</si>
  <si>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</si>
  <si>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</si>
  <si>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</si>
  <si>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</si>
  <si>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</si>
  <si>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</si>
  <si>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</si>
  <si>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</si>
  <si>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</si>
  <si>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</si>
  <si>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</si>
  <si>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</si>
  <si>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</si>
  <si>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</si>
  <si>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</si>
  <si>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</si>
  <si>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</si>
  <si>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</si>
  <si>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</si>
  <si>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</si>
  <si>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</si>
  <si>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</si>
  <si>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</si>
  <si>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</si>
  <si>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</si>
  <si>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</si>
  <si>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</si>
  <si>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</si>
  <si>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</si>
  <si>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</si>
  <si>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</si>
  <si>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</si>
  <si>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</si>
  <si>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</si>
  <si>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</si>
  <si>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</si>
  <si>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</si>
  <si>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</si>
  <si>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</si>
  <si>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</si>
  <si>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</si>
  <si>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</si>
  <si>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</si>
  <si>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</si>
  <si>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</si>
  <si>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</si>
  <si>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</si>
  <si>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</si>
  <si>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</si>
  <si>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</si>
  <si>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</si>
  <si>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</si>
  <si>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</si>
  <si>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</si>
  <si>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</si>
  <si>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</si>
  <si>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</si>
  <si>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</si>
  <si>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</si>
  <si>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</si>
  <si>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</si>
  <si>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</si>
  <si>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</si>
  <si>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</si>
  <si>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</si>
  <si>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</si>
  <si>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</si>
  <si>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</si>
  <si>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</si>
  <si>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</si>
  <si>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</si>
  <si>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</si>
  <si>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</si>
  <si>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</si>
  <si>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</si>
  <si>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</si>
  <si>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</si>
  <si>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</si>
  <si>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</si>
  <si>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</si>
  <si>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</si>
  <si>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</si>
  <si>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</si>
  <si>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</si>
  <si>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</si>
  <si>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</si>
  <si>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</si>
  <si>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</si>
  <si>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</si>
  <si>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</si>
  <si>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</si>
  <si>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</si>
  <si>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</si>
  <si>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</si>
  <si>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</si>
  <si>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</si>
  <si>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</si>
  <si>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</si>
  <si>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</si>
  <si>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</si>
  <si>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</si>
  <si>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</si>
  <si>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</si>
  <si>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</si>
  <si>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</si>
  <si>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</si>
  <si>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</si>
  <si>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</si>
  <si>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</si>
  <si>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</si>
  <si>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</si>
  <si>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</si>
  <si>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</si>
  <si>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</si>
  <si>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</si>
  <si>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</si>
  <si>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</si>
  <si>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</si>
  <si>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</si>
  <si>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</si>
  <si>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</si>
  <si>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</si>
  <si>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</si>
  <si>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</si>
  <si>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</si>
  <si>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</si>
  <si>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</si>
  <si>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</si>
  <si>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</si>
  <si>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</si>
  <si>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</si>
  <si>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</si>
  <si>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</si>
  <si>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</si>
  <si>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</si>
  <si>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</si>
  <si>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</si>
  <si>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</si>
  <si>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</si>
  <si>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</si>
  <si>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</si>
  <si>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</si>
  <si>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</si>
  <si>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</si>
  <si>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</si>
  <si>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</si>
  <si>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</si>
  <si>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</si>
  <si>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</si>
  <si>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</si>
  <si>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</si>
  <si>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</si>
  <si>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</si>
  <si>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</si>
  <si>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</si>
  <si>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</si>
  <si>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</si>
  <si>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</si>
  <si>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</si>
  <si>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</si>
  <si>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</si>
  <si>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</si>
  <si>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</si>
  <si>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</si>
  <si>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</si>
  <si>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</si>
  <si>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</si>
  <si>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</si>
  <si>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</si>
  <si>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</si>
  <si>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</si>
  <si>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</si>
  <si>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</si>
  <si>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</si>
  <si>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</si>
  <si>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</si>
  <si>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</si>
  <si>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</si>
  <si>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</si>
  <si>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</si>
  <si>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</si>
  <si>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</si>
  <si>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</si>
  <si>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</si>
  <si>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</si>
  <si>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</si>
  <si>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</si>
  <si>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</si>
  <si>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</si>
  <si>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</si>
  <si>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</si>
  <si>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</si>
  <si>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</si>
  <si>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</si>
  <si>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</si>
  <si>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</si>
  <si>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</si>
  <si>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</si>
  <si>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</si>
  <si>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</si>
  <si>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</si>
  <si>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</si>
  <si>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</si>
  <si>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</si>
  <si>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</si>
  <si>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</si>
  <si>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</si>
  <si>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</si>
  <si>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</si>
  <si>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</si>
  <si>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</si>
  <si>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</si>
  <si>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</si>
  <si>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</si>
  <si>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</si>
  <si>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</si>
  <si>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</si>
  <si>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</si>
  <si>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</si>
  <si>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</si>
  <si>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</si>
  <si>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</si>
  <si>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</si>
  <si>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</si>
  <si>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</si>
  <si>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</si>
  <si>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</si>
  <si>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</si>
  <si>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</si>
  <si>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</si>
  <si>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</si>
  <si>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</si>
  <si>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</si>
  <si>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</si>
  <si>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</si>
  <si>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</si>
  <si>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</si>
  <si>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</si>
  <si>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</si>
  <si>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</si>
  <si>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</si>
  <si>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</si>
  <si>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</si>
  <si>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</si>
  <si>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</si>
  <si>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</si>
  <si>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</si>
  <si>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</si>
  <si>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</si>
  <si>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</si>
  <si>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</si>
  <si>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</si>
  <si>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</si>
  <si>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</si>
  <si>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</si>
  <si>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</si>
  <si>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</si>
  <si>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</si>
  <si>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</si>
  <si>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</si>
  <si>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</si>
  <si>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</si>
  <si>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</si>
  <si>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</si>
  <si>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</si>
  <si>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</si>
  <si>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</si>
  <si>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</si>
  <si>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</si>
  <si>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</si>
  <si>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</si>
  <si>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</si>
  <si>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</si>
  <si>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</si>
  <si>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</si>
  <si>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</si>
  <si>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</si>
  <si>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</si>
  <si>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</si>
  <si>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</si>
  <si>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</si>
  <si>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</si>
  <si>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</si>
  <si>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</si>
  <si>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</si>
  <si>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</si>
  <si>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</si>
  <si>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</si>
  <si>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</si>
  <si>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</si>
  <si>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</si>
  <si>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</si>
  <si>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</si>
  <si>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</si>
  <si>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</si>
  <si>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</si>
  <si>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</si>
  <si>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</si>
  <si>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</si>
  <si>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</si>
  <si>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</si>
  <si>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</si>
  <si>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</si>
  <si>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</si>
  <si>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</si>
  <si>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</si>
  <si>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</si>
  <si>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</si>
  <si>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</si>
  <si>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</si>
  <si>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</si>
  <si>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</si>
  <si>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</si>
  <si>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</si>
  <si>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</si>
  <si>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</si>
  <si>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</si>
  <si>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</si>
  <si>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</si>
  <si>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</si>
  <si>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</si>
  <si>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</si>
  <si>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</si>
  <si>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</si>
  <si>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</si>
  <si>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</si>
  <si>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</si>
  <si>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</si>
  <si>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</si>
  <si>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</si>
  <si>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</si>
  <si>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</si>
  <si>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</si>
  <si>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</si>
  <si>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</si>
  <si>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</si>
  <si>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</si>
  <si>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</si>
  <si>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</si>
  <si>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</si>
  <si>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</si>
  <si>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</si>
  <si>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</si>
  <si>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</si>
  <si>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</si>
  <si>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</si>
  <si>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</si>
  <si>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</si>
  <si>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</si>
  <si>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</si>
  <si>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</si>
  <si>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</si>
  <si>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</si>
  <si>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</si>
  <si>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</si>
  <si>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</si>
  <si>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</si>
  <si>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</si>
  <si>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</si>
  <si>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</si>
  <si>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</si>
  <si>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</si>
  <si>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</si>
  <si>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</si>
  <si>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</si>
  <si>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</si>
  <si>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</si>
  <si>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</si>
  <si>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</si>
  <si>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</si>
  <si>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</si>
  <si>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</si>
  <si>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</si>
  <si>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</si>
  <si>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</si>
  <si>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</si>
  <si>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</si>
  <si>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</si>
  <si>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</si>
  <si>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</si>
  <si>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</si>
  <si>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</si>
  <si>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</si>
  <si>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</si>
  <si>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</si>
  <si>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</si>
  <si>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</si>
  <si>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</si>
  <si>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</si>
  <si>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</si>
  <si>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</si>
  <si>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</si>
  <si>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</si>
  <si>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</si>
  <si>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</si>
  <si>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</si>
  <si>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</si>
  <si>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</si>
  <si>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</si>
  <si>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</si>
  <si>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</si>
  <si>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</si>
  <si>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</si>
  <si>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</si>
  <si>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</si>
  <si>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</si>
  <si>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</si>
  <si>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</si>
  <si>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</si>
  <si>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</si>
  <si>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</si>
  <si>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</si>
  <si>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</si>
  <si>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</si>
  <si>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</si>
  <si>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</si>
  <si>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</si>
  <si>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</si>
  <si>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</si>
  <si>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</si>
  <si>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</si>
  <si>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</si>
  <si>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</si>
  <si>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</si>
  <si>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</si>
  <si>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</si>
  <si>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</si>
  <si>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</si>
  <si>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</si>
  <si>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</si>
  <si>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</si>
  <si>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</si>
  <si>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</si>
  <si>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</si>
  <si>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</si>
  <si>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</si>
  <si>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</si>
  <si>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</si>
  <si>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</si>
  <si>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</si>
  <si>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</si>
  <si>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</si>
  <si>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</si>
  <si>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</si>
  <si>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</si>
  <si>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</si>
  <si>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</si>
  <si>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</si>
  <si>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</si>
  <si>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</si>
  <si>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</si>
  <si>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</si>
  <si>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</si>
  <si>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</si>
  <si>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</si>
  <si>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</si>
  <si>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</si>
  <si>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</si>
  <si>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</si>
  <si>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</si>
  <si>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</si>
  <si>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</si>
  <si>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</si>
  <si>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</si>
  <si>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</si>
  <si>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</si>
  <si>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</si>
  <si>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</si>
  <si>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</si>
  <si>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</si>
  <si>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</si>
  <si>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</si>
  <si>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</si>
  <si>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</si>
  <si>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</si>
  <si>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</si>
  <si>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</si>
  <si>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</si>
  <si>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</si>
  <si>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</si>
  <si>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</si>
  <si>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</si>
  <si>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</si>
  <si>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</si>
  <si>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</si>
  <si>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</si>
  <si>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</si>
  <si>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</si>
  <si>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</si>
  <si>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</si>
  <si>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</si>
  <si>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</si>
  <si>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</si>
  <si>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</si>
  <si>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</si>
  <si>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</si>
  <si>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</si>
  <si>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</si>
  <si>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</si>
  <si>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</si>
  <si>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</si>
  <si>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</si>
  <si>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</si>
  <si>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</si>
  <si>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</si>
  <si>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</si>
  <si>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</si>
  <si>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</si>
  <si>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</si>
  <si>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</si>
  <si>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</si>
  <si>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</si>
  <si>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</si>
  <si>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</si>
  <si>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</si>
  <si>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</si>
  <si>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</si>
  <si>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</si>
  <si>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</si>
  <si>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</si>
  <si>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</si>
  <si>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</si>
  <si>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</si>
  <si>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</si>
  <si>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</si>
  <si>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</si>
  <si>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</si>
  <si>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</si>
  <si>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</si>
  <si>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</si>
  <si>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</si>
  <si>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</si>
  <si>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</si>
  <si>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</si>
  <si>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</si>
  <si>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</si>
  <si>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</si>
  <si>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</si>
  <si>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</si>
  <si>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</si>
  <si>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</si>
  <si>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</si>
  <si>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</si>
  <si>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</si>
  <si>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</si>
  <si>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</si>
  <si>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</si>
  <si>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</si>
  <si>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</si>
  <si>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</si>
  <si>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</si>
  <si>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</si>
  <si>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</si>
  <si>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</si>
  <si>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</si>
  <si>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</si>
  <si>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</si>
  <si>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</si>
  <si>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</si>
  <si>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</si>
  <si>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</si>
  <si>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</si>
  <si>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</si>
  <si>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</si>
  <si>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</si>
  <si>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</si>
  <si>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</si>
  <si>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</si>
  <si>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</si>
  <si>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</si>
  <si>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</si>
  <si>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</si>
  <si>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</si>
  <si>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</si>
  <si>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</si>
  <si>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</si>
  <si>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</si>
  <si>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</si>
  <si>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</si>
  <si>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</si>
  <si>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</si>
  <si>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</si>
  <si>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</si>
  <si>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</si>
  <si>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</si>
  <si>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</si>
  <si>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</si>
  <si>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</si>
  <si>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</si>
  <si>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</si>
  <si>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</si>
  <si>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</si>
  <si>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</si>
  <si>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</si>
  <si>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</si>
  <si>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</si>
  <si>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</si>
  <si>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</si>
  <si>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</si>
  <si>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</si>
  <si>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</si>
  <si>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</si>
  <si>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</si>
  <si>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</si>
  <si>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</si>
  <si>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</si>
  <si>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</si>
  <si>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</si>
  <si>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</si>
  <si>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</si>
  <si>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</si>
  <si>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</si>
  <si>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</si>
  <si>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</si>
  <si>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</si>
  <si>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</si>
  <si>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</si>
  <si>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</si>
  <si>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</si>
  <si>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</si>
  <si>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</si>
  <si>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</si>
  <si>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</si>
  <si>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</si>
  <si>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</si>
  <si>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</si>
  <si>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</si>
  <si>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</si>
  <si>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</si>
  <si>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</si>
  <si>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</si>
  <si>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</si>
  <si>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</si>
  <si>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</si>
  <si>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</si>
  <si>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</si>
  <si>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</si>
  <si>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</si>
  <si>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</si>
  <si>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</si>
  <si>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</si>
  <si>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</si>
  <si>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</si>
  <si>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</si>
  <si>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</si>
  <si>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</si>
  <si>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</si>
  <si>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</si>
  <si>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</si>
  <si>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</si>
  <si>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</si>
  <si>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</si>
  <si>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</si>
  <si>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</si>
  <si>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</si>
  <si>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</si>
  <si>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</si>
  <si>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</si>
  <si>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</si>
  <si>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</si>
  <si>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</si>
  <si>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</si>
  <si>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</si>
  <si>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</si>
  <si>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</si>
  <si>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2021-19-10000579</t>
  </si>
  <si>
    <t>19262010027</t>
  </si>
  <si>
    <t>19262011027</t>
  </si>
  <si>
    <t>19262012283</t>
  </si>
  <si>
    <t>19262013166</t>
  </si>
  <si>
    <t>19262013433</t>
  </si>
  <si>
    <t>19262014529</t>
  </si>
  <si>
    <t>19262016120</t>
  </si>
  <si>
    <t>19262017598</t>
  </si>
  <si>
    <t>19003512018</t>
  </si>
  <si>
    <t>19001812018</t>
  </si>
  <si>
    <t>19001672020</t>
  </si>
  <si>
    <t xml:space="preserve">BRINDAR ATENCIÓN A LA PRIMERA INFANCIA, NIÑOS Y
NIÑAS MENORES DE CINCO AÑOS, DE FAMILIAS CON
VULNERABILIDAD ECONÓMICA, SOCIAL, CULTURAL,
NUTRICION AL Y PSICOAFECTIVA, A TRAVÉS DE LOS
HOGARES COMUNITARIOS DE BIENESTAR
MODALIDADES 0-5 AÑOS, EN LAS SIGUIENTES FORMAS
DE ATENCIÓN: FAMILIARES, MÚLTIPLES, CRUPALES Y EN
LA MODALIDAD FAMI; APOYAR A LAS FAMILIAS EN
DESARROLLO CON MUJERES GESTANTES, MADRES
LACTANTES Y NIÑOS Y NIÑAS MENORES DE DOS (2)
AÑOS QUE SE ENCUENTREN EN VULNERABILIDAD
</t>
  </si>
  <si>
    <t>BRINDAR ATENCIÓN A LA PRIMERA INFANCIA, NIÑOS Y NIÑAS MENORES DE CINCO AÑOS, DE FAMILIAS CON VULNERABILIDAD ECONÓMICA, SOCIAL, CULTURAL,NUTRICION AL Y PSICOAFECTIVA, A TRAVÉS DE LOSHOGARES COMUNITARIOS DE BIENESTARMODALIDADES 0-5 AÑOS, EN LAS SIGUIENTES FORMASDE ATENCIÓN: FAMILIARES, MÚLTIPLES, CRUPALES Y EN LA MODALIDAD FAMI; APOYAR A LAS FAMILIAS EN DESARROLLO CON MUJERES GESTANTES, MADRESLACTANTES Y NIÑOS Y NIÑAS MENORES DE DOS (2)AÑOS QUE SE ENCUENTREN EN VULNERABILIDAD</t>
  </si>
  <si>
    <t xml:space="preserve">BRINDAR ATENCIÓN A LA PRIMERA INFANCIA ,NIÑOS YNIÑAS MENORES DE CINCO AÑOS (5) DE FAMILIAS ENSITUACIÓN CON VULNERABILIDAD ECONÓMICA, SOCIALCULTURAL NUTRICIONAL Y PSICOAFECTIVA A TRAVÉSDE LOS HOGARES COMUNITARIOS DE BIENESTARMODALIDADES: 0-5 AÑOS EN LAS SIGUIENTES FORMASDE ATENCIÓN : FAMILIARES, MÚLTIPLES, CRUPALES, YEN LA MODALIDAD FAMI ,APOYAR A LAS FAMILIAS ENDESARROLLO CON MUJERES GESTANTES , MADRESLACTANTES Y NIÑOS Y NIÑAS MENORES DE 2 AÑOS QUESE ENCUENTRAN EN VULNERABILIDAD PSICOAFECTIVANUTRICIONAL, ECONÓMICA Y SOCIAL </t>
  </si>
  <si>
    <t>BRINDAR ATENCIÓN A LA PRIMERA INFANCIA, NIÑOS Y NIÑAS MENORES DE CINCO (5) AÑOS, DE FAMILIAS ENSITUACIÓN DE VULNERABILIDAD A TRAVÉS DE LOSHOGARES COMUNITARIOS DE BIENESTAR EN LASSIGUENIbS FORMAS DE ATENCIÓN: FAMILIARES,MÚLTIPLES, CRUPALES, JARDÍN SOCIAL,EMPRESARIALES Y EN LA MODALIDAD FAMI, DECONFORMIDAD CON LOS LINEAMIENTOS, ESTÁNDARESY DIRECTRICES QUE EL ICBF EXPIDA PARA LAS MISMAS</t>
  </si>
  <si>
    <t>ATENDER INTEGRALMENTE A LA PRIMERA INFANCIA ENEL MARCO DE LA ESTRATEGIA "DE CERO A SIEMPRE" DECONFORMIDAD CON LAS DIRECTRICES, LINEAMIENTOS Y ESTANDARES ESTABLECIDOS POR EL ICBF ASI COMOREGULAR LAS RELACIONES ENTRE LAS PARTESDERIVADS DE LA ENTREGA DE APORTES DEL ICBF A ELCONTRATISTA, PARA QUE ESTE ASUMA BAJO SUEXCLUSIVA RESPONSABILIDAD DICHA ATENCION</t>
  </si>
  <si>
    <t>ATENDER A NIÑOS Y NIÑAS MENORES DE 5 AÑOS 0HASTA SU INGRESO AL GRADO DE TRANSICION, EN LOSSERVICIOS DE EDUCACION INICIAL Y CUIDADO, CON ELFIN DE PROMOVER EL DESARROLLO INTEGRAL DE LAPRIMERA INFANCIA CON CALIDAD, DE CONFORMIDADCON LOS LINEAMIENTOS, LAS DIRECTRICES,PARAMETROS Y ESTANDARES ESTABLECIDOS POR ELICBF</t>
  </si>
  <si>
    <t>PRESTAR EL SERVICIO DE ATENCIÓN, EDUCACIÓNINICIAL Y CUIDADO A NIÑOS Y NIÑAS MENORES DE 5AÑOS, 0 HASTA SU INGRESO AL GRADO DE TRANSICIÓNCON EL FIN DE PROMOVER EL DESARROLLO INTEGRALDE LA PRIMERA INFANCIA CON CALIDAD, DECONFORMIDAD CON LOS LINEAMIENTOS, MANUALOPERATIVO, LAS DIRECTRICES, PARÁMETROS Y ESTÁNDARES ESTABLECIDOS POR EL ICBF EN ELMARCO DE LA ESTRATEGIA DE ATENCIÓN INTEGRAL "DECERO A SIEMPRE</t>
  </si>
  <si>
    <t>PRESTAR EL SERVICIO DE EDUCACIÓN INICIAL EN EL MARCO DE LA ATENCIÓN INTEGRAL ANIÑAS Y NIÑOS MENORES DE 5 AÑOS O HASTA SU INGRESO AL GRADO DE TRANSICIÓNDE CONFORMIDAD CON IOS MANUALES OPERATIVOS DE LA MODALIDAD Y LASDIRECTRICES ESTABLECIDAS POR EL ICBF, EN ARMONÍA CON LA POLÍTICA DE ESTADOPARA EL DESARROLLO INTEGRAL DE LA PRIMERA INFANCIA "DE CERO A SIEMPRE" EN EL SERVICIO CENTROS DE DESARROLLO INFANTIL</t>
  </si>
  <si>
    <t>PRESTAR EL SERVICIO DE EDUCACIÓN INICIAL EN ELMARCO DE LA ATENCIÓN INTEGRAL A NIÑAS Y NIÑOSMENORES DE 5 AÑOS O HASTA SU INGRESO ALGRADO DE TRANSICIÓN, DE CONFORMIDAD CON ELMANUAL OPERATIVO DE LA MODALIDAD Y LAS DIRECTRICES ESTABLECIDAS POR EL ICBF, ENARMONÍA CON LA POLÍTICA DE ESTADO PARA ELDESARROLLO INTEGRAL DE LA PRIMERA INFANCIADE CERO A SIEMPRE', EN EL SERVICIO CENTROS DE DESARROLLO INFANTIL CENTRO ZONAL CENTRO</t>
  </si>
  <si>
    <t>PRESTAR EL SERVICIO DE EDUCACUION INICIAL EN EL MARCO DE LA ATENCION INTEGRAL A NIÑAS Y NIÑOS MENORES DE 5 ÑOS, O HASTA SU INGRESOAL GRADO DE TRANSICION, DE CONFORMIDADD CON LOS MANUALES OPERATIVOS DE LA MODALIDAD YLAS DIRECTRICES ESTABLECIDAS POR EL ICBF, EN ARMONIA CON LA POLITICA DE ESTADO PARA ELDESAROLLO INTEGRAL DE LA PRIMERA INFANCIA " DE CERO A SIEMPRE", EN EL SERVICIO CENTROS DEDESARROLLO,INFANTIL. CENTRO ZONAL CENTRO</t>
  </si>
  <si>
    <t>PRESTAR EL SERVICIO CENTROS DE DESARROLLO INFANTIL - CDI, DE CONFORMIDAD CON EL MANUALOPERATIVO DE LA MODALIDAD INSTITUCIONAL Y LASDIRECTRICES ESTABLECIDAS POR EL ICBF, EN ARMONIA CON LA POLÍTICA DE ESTADO PARA ELDESARROLLO INTEGRAL DE LA PRIMERA INFANCIADE CERO A SIEMPRE</t>
  </si>
  <si>
    <t>19001942020</t>
  </si>
  <si>
    <t>Prestar los servicios de educacion inicial en el marco de la atencion integral en centros de desarrollo infantil sin arriendo-CDI,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t>
  </si>
  <si>
    <t>CESAR MARINO RAMIREZ PLAZA</t>
  </si>
  <si>
    <t>CARRERA 8 # 2 - 59 BARRIO RIVERA ESCOBAR</t>
  </si>
  <si>
    <t>3206790886</t>
  </si>
  <si>
    <t>cdiamanecertambeno@hotmail.com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</si>
</sst>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2" zoomScale="70" zoomScaleNormal="70" zoomScaleSheetLayoutView="40" zoomScalePageLayoutView="40" workbookViewId="0">
      <selection activeCell="B25" sqref="B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2677</v>
      </c>
      <c r="D15" s="35"/>
      <c r="E15" s="35"/>
      <c r="F15" s="5"/>
      <c r="G15" s="32" t="s">
        <v>1168</v>
      </c>
      <c r="H15" s="102" t="s">
        <v>421</v>
      </c>
      <c r="I15" s="32" t="s">
        <v>2624</v>
      </c>
      <c r="J15" s="107"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8">
        <v>900257212</v>
      </c>
      <c r="C20" s="5"/>
      <c r="D20" s="73"/>
      <c r="E20" s="5"/>
      <c r="F20" s="5"/>
      <c r="G20" s="5"/>
      <c r="H20" s="238"/>
      <c r="I20" s="144" t="s">
        <v>421</v>
      </c>
      <c r="J20" s="145" t="s">
        <v>431</v>
      </c>
      <c r="K20" s="146">
        <v>761637306</v>
      </c>
      <c r="L20" s="147"/>
      <c r="M20" s="147">
        <v>44561</v>
      </c>
      <c r="N20" s="130">
        <f>+(M20-L20)/30</f>
        <v>1485.3666666666666</v>
      </c>
      <c r="O20" s="133"/>
      <c r="U20" s="129"/>
      <c r="V20" s="104">
        <f ca="1">NOW()</f>
        <v>44200.283273263885</v>
      </c>
      <c r="W20" s="104">
        <f ca="1">NOW()</f>
        <v>44200.283273263885</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ASOCIACIÓN DE PADRES DE FAMILIA DEL HOGAR MULTIPLE AMANECER TAMBEÑO</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2665</v>
      </c>
      <c r="C48" s="110" t="s">
        <v>31</v>
      </c>
      <c r="D48" s="116" t="s">
        <v>2678</v>
      </c>
      <c r="E48" s="140">
        <v>40182</v>
      </c>
      <c r="F48" s="140">
        <v>40543</v>
      </c>
      <c r="G48" s="155">
        <f>IF(AND(E48&lt;&gt;"",F48&lt;&gt;""),((F48-E48)/30),"")</f>
        <v>12.033333333333333</v>
      </c>
      <c r="H48" s="115" t="s">
        <v>2689</v>
      </c>
      <c r="I48" s="111" t="s">
        <v>421</v>
      </c>
      <c r="J48" s="111" t="s">
        <v>431</v>
      </c>
      <c r="K48" s="118">
        <v>79914737</v>
      </c>
      <c r="L48" s="112" t="s">
        <v>1148</v>
      </c>
      <c r="M48" s="113"/>
      <c r="N48" s="112" t="s">
        <v>2634</v>
      </c>
      <c r="O48" s="112" t="s">
        <v>26</v>
      </c>
      <c r="P48" s="78"/>
    </row>
    <row r="49" spans="1:16" s="6" customFormat="1" ht="24.75" customHeight="1" x14ac:dyDescent="0.25">
      <c r="A49" s="138">
        <v>2</v>
      </c>
      <c r="B49" s="109" t="s">
        <v>2665</v>
      </c>
      <c r="C49" s="110" t="s">
        <v>31</v>
      </c>
      <c r="D49" s="116" t="s">
        <v>2679</v>
      </c>
      <c r="E49" s="140">
        <v>40546</v>
      </c>
      <c r="F49" s="140">
        <v>40908</v>
      </c>
      <c r="G49" s="155">
        <f t="shared" ref="G49:G50" si="2">IF(AND(E49&lt;&gt;"",F49&lt;&gt;""),((F49-E49)/30),"")</f>
        <v>12.066666666666666</v>
      </c>
      <c r="H49" s="115" t="s">
        <v>2690</v>
      </c>
      <c r="I49" s="111" t="s">
        <v>421</v>
      </c>
      <c r="J49" s="111" t="s">
        <v>431</v>
      </c>
      <c r="K49" s="118">
        <v>86238987</v>
      </c>
      <c r="L49" s="112" t="s">
        <v>1148</v>
      </c>
      <c r="M49" s="113"/>
      <c r="N49" s="112" t="s">
        <v>2634</v>
      </c>
      <c r="O49" s="112" t="s">
        <v>26</v>
      </c>
      <c r="P49" s="78"/>
    </row>
    <row r="50" spans="1:16" s="6" customFormat="1" ht="24.75" customHeight="1" x14ac:dyDescent="0.25">
      <c r="A50" s="138">
        <v>3</v>
      </c>
      <c r="B50" s="109" t="s">
        <v>2665</v>
      </c>
      <c r="C50" s="110" t="s">
        <v>31</v>
      </c>
      <c r="D50" s="116" t="s">
        <v>2680</v>
      </c>
      <c r="E50" s="140">
        <v>40925</v>
      </c>
      <c r="F50" s="140">
        <v>41090</v>
      </c>
      <c r="G50" s="155">
        <f t="shared" si="2"/>
        <v>5.5</v>
      </c>
      <c r="H50" s="115" t="s">
        <v>2691</v>
      </c>
      <c r="I50" s="111" t="s">
        <v>421</v>
      </c>
      <c r="J50" s="111" t="s">
        <v>431</v>
      </c>
      <c r="K50" s="118">
        <v>41720380</v>
      </c>
      <c r="L50" s="112" t="s">
        <v>1148</v>
      </c>
      <c r="M50" s="113"/>
      <c r="N50" s="112" t="s">
        <v>2634</v>
      </c>
      <c r="O50" s="112" t="s">
        <v>26</v>
      </c>
      <c r="P50" s="78"/>
    </row>
    <row r="51" spans="1:16" s="6" customFormat="1" ht="24.75" customHeight="1" outlineLevel="1" x14ac:dyDescent="0.25">
      <c r="A51" s="138">
        <v>4</v>
      </c>
      <c r="B51" s="109" t="s">
        <v>2665</v>
      </c>
      <c r="C51" s="110" t="s">
        <v>31</v>
      </c>
      <c r="D51" s="116" t="s">
        <v>2681</v>
      </c>
      <c r="E51" s="140">
        <v>41291</v>
      </c>
      <c r="F51" s="140">
        <v>41639</v>
      </c>
      <c r="G51" s="155">
        <f t="shared" ref="G51:G107" si="3">IF(AND(E51&lt;&gt;"",F51&lt;&gt;""),((F51-E51)/30),"")</f>
        <v>11.6</v>
      </c>
      <c r="H51" s="115" t="s">
        <v>2692</v>
      </c>
      <c r="I51" s="111" t="s">
        <v>421</v>
      </c>
      <c r="J51" s="111" t="s">
        <v>431</v>
      </c>
      <c r="K51" s="118">
        <v>124842841</v>
      </c>
      <c r="L51" s="112" t="s">
        <v>1148</v>
      </c>
      <c r="M51" s="113"/>
      <c r="N51" s="112" t="s">
        <v>2634</v>
      </c>
      <c r="O51" s="112" t="s">
        <v>26</v>
      </c>
      <c r="P51" s="78"/>
    </row>
    <row r="52" spans="1:16" s="7" customFormat="1" ht="24.75" customHeight="1" outlineLevel="1" x14ac:dyDescent="0.25">
      <c r="A52" s="139">
        <v>5</v>
      </c>
      <c r="B52" s="109" t="s">
        <v>2665</v>
      </c>
      <c r="C52" s="110" t="s">
        <v>31</v>
      </c>
      <c r="D52" s="116" t="s">
        <v>2682</v>
      </c>
      <c r="E52" s="140">
        <v>41291</v>
      </c>
      <c r="F52" s="140">
        <v>42004</v>
      </c>
      <c r="G52" s="155">
        <f t="shared" si="3"/>
        <v>23.766666666666666</v>
      </c>
      <c r="H52" s="115" t="s">
        <v>2693</v>
      </c>
      <c r="I52" s="111" t="s">
        <v>421</v>
      </c>
      <c r="J52" s="111" t="s">
        <v>431</v>
      </c>
      <c r="K52" s="118">
        <v>583693578</v>
      </c>
      <c r="L52" s="112" t="s">
        <v>1148</v>
      </c>
      <c r="M52" s="113"/>
      <c r="N52" s="112" t="s">
        <v>2634</v>
      </c>
      <c r="O52" s="112" t="s">
        <v>26</v>
      </c>
      <c r="P52" s="79"/>
    </row>
    <row r="53" spans="1:16" s="7" customFormat="1" ht="24.75" customHeight="1" outlineLevel="1" x14ac:dyDescent="0.25">
      <c r="A53" s="139">
        <v>6</v>
      </c>
      <c r="B53" s="109" t="s">
        <v>2665</v>
      </c>
      <c r="C53" s="110" t="s">
        <v>31</v>
      </c>
      <c r="D53" s="116" t="s">
        <v>2683</v>
      </c>
      <c r="E53" s="140">
        <v>41990</v>
      </c>
      <c r="F53" s="140">
        <v>42369</v>
      </c>
      <c r="G53" s="155">
        <f t="shared" si="3"/>
        <v>12.633333333333333</v>
      </c>
      <c r="H53" s="115" t="s">
        <v>2694</v>
      </c>
      <c r="I53" s="111" t="s">
        <v>421</v>
      </c>
      <c r="J53" s="111" t="s">
        <v>431</v>
      </c>
      <c r="K53" s="118">
        <v>424435128</v>
      </c>
      <c r="L53" s="112" t="s">
        <v>1148</v>
      </c>
      <c r="M53" s="113"/>
      <c r="N53" s="112" t="s">
        <v>2634</v>
      </c>
      <c r="O53" s="112" t="s">
        <v>26</v>
      </c>
      <c r="P53" s="79"/>
    </row>
    <row r="54" spans="1:16" s="7" customFormat="1" ht="24.75" customHeight="1" outlineLevel="1" x14ac:dyDescent="0.25">
      <c r="A54" s="139">
        <v>7</v>
      </c>
      <c r="B54" s="109" t="s">
        <v>2665</v>
      </c>
      <c r="C54" s="110" t="s">
        <v>31</v>
      </c>
      <c r="D54" s="116" t="s">
        <v>2684</v>
      </c>
      <c r="E54" s="140">
        <v>42394</v>
      </c>
      <c r="F54" s="140">
        <v>42735</v>
      </c>
      <c r="G54" s="155">
        <f t="shared" si="3"/>
        <v>11.366666666666667</v>
      </c>
      <c r="H54" s="115" t="s">
        <v>2695</v>
      </c>
      <c r="I54" s="111" t="s">
        <v>421</v>
      </c>
      <c r="J54" s="111" t="s">
        <v>431</v>
      </c>
      <c r="K54" s="114">
        <v>475710180</v>
      </c>
      <c r="L54" s="112" t="s">
        <v>1148</v>
      </c>
      <c r="M54" s="113"/>
      <c r="N54" s="112" t="s">
        <v>2634</v>
      </c>
      <c r="O54" s="112" t="s">
        <v>26</v>
      </c>
      <c r="P54" s="79"/>
    </row>
    <row r="55" spans="1:16" s="7" customFormat="1" ht="24.75" customHeight="1" outlineLevel="1" x14ac:dyDescent="0.25">
      <c r="A55" s="139">
        <v>8</v>
      </c>
      <c r="B55" s="109" t="s">
        <v>2665</v>
      </c>
      <c r="C55" s="110" t="s">
        <v>31</v>
      </c>
      <c r="D55" s="116" t="s">
        <v>2685</v>
      </c>
      <c r="E55" s="140">
        <v>43085</v>
      </c>
      <c r="F55" s="140">
        <v>43312</v>
      </c>
      <c r="G55" s="155">
        <f t="shared" si="3"/>
        <v>7.5666666666666664</v>
      </c>
      <c r="H55" s="115" t="s">
        <v>2696</v>
      </c>
      <c r="I55" s="111" t="s">
        <v>421</v>
      </c>
      <c r="J55" s="111" t="s">
        <v>431</v>
      </c>
      <c r="K55" s="114">
        <v>389202803</v>
      </c>
      <c r="L55" s="112" t="s">
        <v>1148</v>
      </c>
      <c r="M55" s="113"/>
      <c r="N55" s="112" t="s">
        <v>2634</v>
      </c>
      <c r="O55" s="112" t="s">
        <v>26</v>
      </c>
      <c r="P55" s="79"/>
    </row>
    <row r="56" spans="1:16" s="7" customFormat="1" ht="24.75" customHeight="1" outlineLevel="1" x14ac:dyDescent="0.25">
      <c r="A56" s="139">
        <v>9</v>
      </c>
      <c r="B56" s="109" t="s">
        <v>2665</v>
      </c>
      <c r="C56" s="110" t="s">
        <v>31</v>
      </c>
      <c r="D56" s="116" t="s">
        <v>2686</v>
      </c>
      <c r="E56" s="140">
        <v>43405</v>
      </c>
      <c r="F56" s="140">
        <v>43441</v>
      </c>
      <c r="G56" s="155">
        <f t="shared" si="3"/>
        <v>1.2</v>
      </c>
      <c r="H56" s="115" t="s">
        <v>2697</v>
      </c>
      <c r="I56" s="111" t="s">
        <v>421</v>
      </c>
      <c r="J56" s="111" t="s">
        <v>431</v>
      </c>
      <c r="K56" s="114">
        <v>65722237</v>
      </c>
      <c r="L56" s="112" t="s">
        <v>1148</v>
      </c>
      <c r="M56" s="113"/>
      <c r="N56" s="112" t="s">
        <v>2634</v>
      </c>
      <c r="O56" s="112" t="s">
        <v>26</v>
      </c>
      <c r="P56" s="79"/>
    </row>
    <row r="57" spans="1:16" s="7" customFormat="1" ht="24.75" customHeight="1" outlineLevel="1" x14ac:dyDescent="0.25">
      <c r="A57" s="139">
        <v>10</v>
      </c>
      <c r="B57" s="64" t="s">
        <v>2665</v>
      </c>
      <c r="C57" s="65" t="s">
        <v>31</v>
      </c>
      <c r="D57" s="116" t="s">
        <v>2687</v>
      </c>
      <c r="E57" s="140">
        <v>43313</v>
      </c>
      <c r="F57" s="140">
        <v>43465</v>
      </c>
      <c r="G57" s="155">
        <f t="shared" si="3"/>
        <v>5.0666666666666664</v>
      </c>
      <c r="H57" s="64" t="s">
        <v>2698</v>
      </c>
      <c r="I57" s="63" t="s">
        <v>421</v>
      </c>
      <c r="J57" s="63" t="s">
        <v>431</v>
      </c>
      <c r="K57" s="66">
        <v>180058136</v>
      </c>
      <c r="L57" s="65" t="s">
        <v>1148</v>
      </c>
      <c r="M57" s="67"/>
      <c r="N57" s="65" t="s">
        <v>2634</v>
      </c>
      <c r="O57" s="65" t="s">
        <v>26</v>
      </c>
      <c r="P57" s="79"/>
    </row>
    <row r="58" spans="1:16" s="7" customFormat="1" ht="24.75" customHeight="1" outlineLevel="1" x14ac:dyDescent="0.25">
      <c r="A58" s="139">
        <v>11</v>
      </c>
      <c r="B58" s="64" t="s">
        <v>2665</v>
      </c>
      <c r="C58" s="65" t="s">
        <v>31</v>
      </c>
      <c r="D58" s="116" t="s">
        <v>2688</v>
      </c>
      <c r="E58" s="140">
        <v>43484</v>
      </c>
      <c r="F58" s="140">
        <v>43819</v>
      </c>
      <c r="G58" s="155">
        <f t="shared" si="3"/>
        <v>11.166666666666666</v>
      </c>
      <c r="H58" s="64" t="s">
        <v>2699</v>
      </c>
      <c r="I58" s="63" t="s">
        <v>421</v>
      </c>
      <c r="J58" s="63" t="s">
        <v>431</v>
      </c>
      <c r="K58" s="66">
        <v>668141764</v>
      </c>
      <c r="L58" s="65" t="s">
        <v>1148</v>
      </c>
      <c r="M58" s="67"/>
      <c r="N58" s="65" t="s">
        <v>2634</v>
      </c>
      <c r="O58" s="65" t="s">
        <v>26</v>
      </c>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2700</v>
      </c>
      <c r="E114" s="140">
        <v>43879</v>
      </c>
      <c r="F114" s="140">
        <v>44196</v>
      </c>
      <c r="G114" s="155">
        <f>IF(AND(E114&lt;&gt;"",F114&lt;&gt;""),((F114-E114)/30),"")</f>
        <v>10.566666666666666</v>
      </c>
      <c r="H114" s="115" t="s">
        <v>2701</v>
      </c>
      <c r="I114" s="116" t="s">
        <v>421</v>
      </c>
      <c r="J114" s="116" t="s">
        <v>431</v>
      </c>
      <c r="K114" s="68">
        <v>697884381</v>
      </c>
      <c r="L114" s="100">
        <f>+IF(AND(K114&gt;0,O114="Ejecución"),(K114/877802)*Tabla28[[#This Row],[% participación]],IF(AND(K114&gt;0,O114&lt;&gt;"Ejecución"),"-",""))</f>
        <v>15.900724331910842</v>
      </c>
      <c r="M114" s="119" t="s">
        <v>1148</v>
      </c>
      <c r="N114" s="168">
        <v>0.02</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115"/>
      <c r="I115" s="63"/>
      <c r="J115" s="63"/>
      <c r="K115" s="68"/>
      <c r="L115" s="100" t="str">
        <f>+IF(AND(K115&gt;0,O115="Ejecución"),(K115/877802)*Tabla28[[#This Row],[% participación]],IF(AND(K115&gt;0,O115&lt;&gt;"Ejecución"),"-",""))</f>
        <v/>
      </c>
      <c r="M115" s="65"/>
      <c r="N115" s="168"/>
      <c r="O115" s="157" t="s">
        <v>1150</v>
      </c>
      <c r="P115" s="78"/>
    </row>
    <row r="116" spans="1:16" s="6" customFormat="1" ht="24.75" customHeight="1" x14ac:dyDescent="0.25">
      <c r="A116" s="138">
        <v>3</v>
      </c>
      <c r="B116" s="156" t="s">
        <v>2665</v>
      </c>
      <c r="C116" s="158" t="s">
        <v>31</v>
      </c>
      <c r="D116" s="63"/>
      <c r="E116" s="140"/>
      <c r="F116" s="140"/>
      <c r="G116" s="155" t="str">
        <f t="shared" si="4"/>
        <v/>
      </c>
      <c r="H116" s="115"/>
      <c r="I116" s="63"/>
      <c r="J116" s="63"/>
      <c r="K116" s="68"/>
      <c r="L116" s="100" t="str">
        <f>+IF(AND(K116&gt;0,O116="Ejecución"),(K116/877802)*Tabla28[[#This Row],[% participación]],IF(AND(K116&gt;0,O116&lt;&gt;"Ejecución"),"-",""))</f>
        <v/>
      </c>
      <c r="M116" s="65"/>
      <c r="N116" s="168"/>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115"/>
      <c r="I117" s="63"/>
      <c r="J117" s="63"/>
      <c r="K117" s="68"/>
      <c r="L117" s="100" t="str">
        <f>+IF(AND(K117&gt;0,O117="Ejecución"),(K117/877802)*Tabla28[[#This Row],[% participación]],IF(AND(K117&gt;0,O117&lt;&gt;"Ejecución"),"-",""))</f>
        <v/>
      </c>
      <c r="M117" s="65"/>
      <c r="N117" s="168"/>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115"/>
      <c r="I118" s="63"/>
      <c r="J118" s="63"/>
      <c r="K118" s="68"/>
      <c r="L118" s="100" t="str">
        <f>+IF(AND(K118&gt;0,O118="Ejecución"),(K118/877802)*Tabla28[[#This Row],[% participación]],IF(AND(K118&gt;0,O118&lt;&gt;"Ejecución"),"-",""))</f>
        <v/>
      </c>
      <c r="M118" s="65"/>
      <c r="N118" s="168"/>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115"/>
      <c r="I119" s="63"/>
      <c r="J119" s="63"/>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115"/>
      <c r="I120" s="63"/>
      <c r="J120" s="63"/>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15"/>
      <c r="I121" s="63"/>
      <c r="J121" s="63"/>
      <c r="K121" s="68"/>
      <c r="L121" s="100" t="str">
        <f>+IF(AND(K121&gt;0,O121="Ejecución"),(K121/877802)*Tabla28[[#This Row],[% participación]],IF(AND(K121&gt;0,O121&lt;&gt;"Ejecución"),"-",""))</f>
        <v/>
      </c>
      <c r="M121" s="65"/>
      <c r="N121" s="168"/>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115"/>
      <c r="I122" s="63"/>
      <c r="J122" s="63"/>
      <c r="K122" s="68"/>
      <c r="L122" s="100" t="str">
        <f>+IF(AND(K122&gt;0,O122="Ejecución"),(K122/877802)*Tabla28[[#This Row],[% participación]],IF(AND(K122&gt;0,O122&lt;&gt;"Ejecución"),"-",""))</f>
        <v/>
      </c>
      <c r="M122" s="65"/>
      <c r="N122" s="168"/>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ref="N123:N160" si="6">+IF(M123="No",1,IF(M123="Si","Ingrese %",""))</f>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v>
      </c>
      <c r="D185" s="91" t="s">
        <v>2628</v>
      </c>
      <c r="E185" s="94">
        <f>+(C185*SUM(K20:K35))</f>
        <v>0</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39631</v>
      </c>
      <c r="D193" s="5"/>
      <c r="E193" s="121">
        <v>1265</v>
      </c>
      <c r="F193" s="5"/>
      <c r="G193" s="5"/>
      <c r="H193" s="142" t="s">
        <v>2702</v>
      </c>
      <c r="J193" s="5"/>
      <c r="K193" s="122">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2702</v>
      </c>
      <c r="D211" s="21"/>
      <c r="G211" s="27" t="s">
        <v>2620</v>
      </c>
      <c r="H211" s="143" t="s">
        <v>2703</v>
      </c>
      <c r="J211" s="27" t="s">
        <v>2622</v>
      </c>
      <c r="K211" s="143" t="s">
        <v>2703</v>
      </c>
      <c r="L211" s="21"/>
      <c r="M211" s="21"/>
      <c r="N211" s="21"/>
      <c r="O211" s="8"/>
    </row>
    <row r="212" spans="1:15" x14ac:dyDescent="0.25">
      <c r="A212" s="9"/>
      <c r="B212" s="27" t="s">
        <v>2619</v>
      </c>
      <c r="C212" s="142" t="s">
        <v>2702</v>
      </c>
      <c r="D212" s="21"/>
      <c r="G212" s="27" t="s">
        <v>2621</v>
      </c>
      <c r="H212" s="143" t="s">
        <v>2704</v>
      </c>
      <c r="J212" s="27" t="s">
        <v>2623</v>
      </c>
      <c r="K212" s="142"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6:J160 L83:L90 G48:G90 B83:B90 G122 G123 I123:J123 G124 I124:J124 G125 I125:J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4fb10211-09fb-4e80-9f0b-184718d5d98c"/>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2020-12-23T19:04:19Z</cp:lastPrinted>
  <dcterms:created xsi:type="dcterms:W3CDTF">2020-10-14T21:57:42Z</dcterms:created>
  <dcterms:modified xsi:type="dcterms:W3CDTF">2021-01-04T11:48:23Z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