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<sst xmlns="http://schemas.openxmlformats.org/spreadsheetml/2006/main" count="3375" uniqueCount="2746">
  <si>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</si>
  <si>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</si>
  <si>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</si>
  <si>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</si>
  <si>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</si>
  <si>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</si>
  <si>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</si>
  <si>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</si>
  <si>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</si>
  <si>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2021-52-52001682020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</si>
  <si>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</si>
  <si>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</si>
  <si>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</si>
  <si>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</si>
  <si>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</si>
  <si>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</si>
  <si>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</si>
  <si>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</si>
  <si>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</si>
  <si>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</si>
  <si>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</si>
  <si>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</si>
  <si>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</si>
  <si>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</si>
  <si>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</si>
  <si>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</si>
  <si>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</si>
  <si>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</si>
  <si>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</si>
  <si>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Hogares Infantiles -IH-,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</si>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</sst>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3" formatCode="_-* #,##0.00_-;\-* #,##0.00_-;_-* &quot;-&quot;??_-;_-@_-"/>
    <numFmt numFmtId="41" formatCode="_-* #,##0_-;\-* #,##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i/>
      <sz val="11"/>
      <color rgb="FF7F7F7F"/>
      <name val="Calibri"/>
      <charset val="0"/>
      <scheme val="minor"/>
    </font>
    <font>
      <sz val="10"/>
      <name val="Arial"/>
      <charset val="134"/>
    </font>
    <font>
      <sz val="11"/>
      <color theme="0"/>
      <name val="Calibri"/>
      <charset val="0"/>
      <scheme val="minor"/>
    </font>
    <font>
      <sz val="11"/>
      <color rgb="FFFF0000"/>
      <name val="Calibri"/>
      <charset val="0"/>
      <scheme val="minor"/>
    </font>
    <font>
      <b/>
      <sz val="11"/>
      <color theme="3"/>
      <name val="Calibri"/>
      <charset val="134"/>
      <scheme val="minor"/>
    </font>
    <font>
      <sz val="11"/>
      <color theme="1"/>
      <name val="Calibri"/>
      <charset val="134"/>
      <scheme val="minor"/>
    </font>
    <font>
      <sz val="11"/>
      <color rgb="FF006100"/>
      <name val="Calibri"/>
      <charset val="0"/>
      <scheme val="minor"/>
    </font>
    <font>
      <b/>
      <sz val="11"/>
      <color rgb="FFFA7D00"/>
      <name val="Calibri"/>
      <charset val="0"/>
      <scheme val="minor"/>
    </font>
    <font>
      <sz val="11"/>
      <color theme="1"/>
      <name val="Calibri"/>
      <charset val="0"/>
      <scheme val="minor"/>
    </font>
    <font>
      <b/>
      <sz val="15"/>
      <color theme="3"/>
      <name val="Calibri"/>
      <charset val="134"/>
      <scheme val="minor"/>
    </font>
    <font>
      <b/>
      <sz val="13"/>
      <color theme="3"/>
      <name val="Calibri"/>
      <charset val="134"/>
      <scheme val="minor"/>
    </font>
    <font>
      <u/>
      <sz val="11"/>
      <color rgb="FF800080"/>
      <name val="Calibri"/>
      <charset val="0"/>
      <scheme val="minor"/>
    </font>
    <font>
      <b/>
      <sz val="11"/>
      <color rgb="FF3F3F3F"/>
      <name val="Calibri"/>
      <charset val="0"/>
      <scheme val="minor"/>
    </font>
    <font>
      <b/>
      <sz val="18"/>
      <color theme="3"/>
      <name val="Calibri"/>
      <charset val="134"/>
      <scheme val="minor"/>
    </font>
    <font>
      <b/>
      <sz val="11"/>
      <color theme="1"/>
      <name val="Calibri"/>
      <charset val="0"/>
      <scheme val="minor"/>
    </font>
    <font>
      <b/>
      <sz val="11"/>
      <color rgb="FFFFFFFF"/>
      <name val="Calibri"/>
      <charset val="0"/>
      <scheme val="minor"/>
    </font>
    <font>
      <sz val="11"/>
      <color rgb="FF3F3F76"/>
      <name val="Calibri"/>
      <charset val="0"/>
      <scheme val="minor"/>
    </font>
    <font>
      <sz val="11"/>
      <color rgb="FF9C0006"/>
      <name val="Calibri"/>
      <charset val="0"/>
      <scheme val="minor"/>
    </font>
    <font>
      <sz val="11"/>
      <color rgb="FFFA7D00"/>
      <name val="Calibri"/>
      <charset val="0"/>
      <scheme val="minor"/>
    </font>
    <font>
      <sz val="11"/>
      <color rgb="FF9C6500"/>
      <name val="Calibri"/>
      <charset val="0"/>
      <scheme val="minor"/>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rgb="FFC6EFCE"/>
        <bgColor indexed="64"/>
      </patternFill>
    </fill>
    <fill>
      <patternFill patternType="solid">
        <fgColor rgb="FFF2F2F2"/>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FFFFCC"/>
        <bgColor indexed="64"/>
      </patternFill>
    </fill>
    <fill>
      <patternFill patternType="solid">
        <fgColor theme="6"/>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rgb="FFFFEB9C"/>
        <bgColor indexed="64"/>
      </patternFill>
    </fill>
    <fill>
      <patternFill patternType="solid">
        <fgColor theme="7"/>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9" tint="0.599993896298105"/>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32" fillId="0" borderId="40" applyNumberFormat="0" applyFill="0" applyAlignment="0" applyProtection="0">
      <alignment vertical="center"/>
    </xf>
    <xf numFmtId="176" fontId="0" fillId="0" borderId="0" applyFont="0" applyFill="0" applyBorder="0" applyAlignment="0" applyProtection="0"/>
    <xf numFmtId="0" fontId="36" fillId="14" borderId="0" applyNumberFormat="0" applyBorder="0" applyAlignment="0" applyProtection="0">
      <alignment vertical="center"/>
    </xf>
    <xf numFmtId="41" fontId="33" fillId="0" borderId="0" applyFont="0" applyFill="0" applyBorder="0" applyAlignment="0" applyProtection="0">
      <alignment vertical="center"/>
    </xf>
    <xf numFmtId="44" fontId="33" fillId="0" borderId="0" applyFont="0" applyFill="0" applyBorder="0" applyAlignment="0" applyProtection="0">
      <alignment vertical="center"/>
    </xf>
    <xf numFmtId="43" fontId="33"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40" fillId="13" borderId="44" applyNumberFormat="0" applyAlignment="0" applyProtection="0">
      <alignment vertical="center"/>
    </xf>
    <xf numFmtId="0" fontId="33" fillId="17" borderId="43" applyNumberFormat="0" applyFont="0" applyAlignment="0" applyProtection="0">
      <alignment vertical="center"/>
    </xf>
    <xf numFmtId="0" fontId="38" fillId="0" borderId="42" applyNumberFormat="0" applyFill="0" applyAlignment="0" applyProtection="0">
      <alignment vertical="center"/>
    </xf>
    <xf numFmtId="0" fontId="3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7" fillId="0" borderId="42" applyNumberFormat="0" applyFill="0" applyAlignment="0" applyProtection="0">
      <alignment vertical="center"/>
    </xf>
    <xf numFmtId="0" fontId="32" fillId="0" borderId="0" applyNumberFormat="0" applyFill="0" applyBorder="0" applyAlignment="0" applyProtection="0">
      <alignment vertical="center"/>
    </xf>
    <xf numFmtId="0" fontId="44" fillId="21" borderId="41" applyNumberFormat="0" applyAlignment="0" applyProtection="0">
      <alignment vertical="center"/>
    </xf>
    <xf numFmtId="0" fontId="35" fillId="13" borderId="41" applyNumberFormat="0" applyAlignment="0" applyProtection="0">
      <alignment vertical="center"/>
    </xf>
    <xf numFmtId="0" fontId="43" fillId="20" borderId="46" applyNumberFormat="0" applyAlignment="0" applyProtection="0">
      <alignment vertical="center"/>
    </xf>
    <xf numFmtId="0" fontId="46" fillId="0" borderId="47" applyNumberFormat="0" applyFill="0" applyAlignment="0" applyProtection="0">
      <alignment vertical="center"/>
    </xf>
    <xf numFmtId="0" fontId="42" fillId="0" borderId="45" applyNumberFormat="0" applyFill="0" applyAlignment="0" applyProtection="0">
      <alignment vertical="center"/>
    </xf>
    <xf numFmtId="0" fontId="34" fillId="12" borderId="0" applyNumberFormat="0" applyBorder="0" applyAlignment="0" applyProtection="0">
      <alignment vertical="center"/>
    </xf>
    <xf numFmtId="0" fontId="36" fillId="26" borderId="0" applyNumberFormat="0" applyBorder="0" applyAlignment="0" applyProtection="0">
      <alignment vertical="center"/>
    </xf>
    <xf numFmtId="0" fontId="45" fillId="23" borderId="0" applyNumberFormat="0" applyBorder="0" applyAlignment="0" applyProtection="0">
      <alignment vertical="center"/>
    </xf>
    <xf numFmtId="0" fontId="47" fillId="28" borderId="0" applyNumberFormat="0" applyBorder="0" applyAlignment="0" applyProtection="0">
      <alignment vertical="center"/>
    </xf>
    <xf numFmtId="0" fontId="36" fillId="30" borderId="0" applyNumberFormat="0" applyBorder="0" applyAlignment="0" applyProtection="0">
      <alignment vertical="center"/>
    </xf>
    <xf numFmtId="0" fontId="30" fillId="31" borderId="0" applyNumberFormat="0" applyBorder="0" applyAlignment="0" applyProtection="0">
      <alignment vertical="center"/>
    </xf>
    <xf numFmtId="0" fontId="36" fillId="32" borderId="0" applyNumberFormat="0" applyBorder="0" applyAlignment="0" applyProtection="0">
      <alignment vertical="center"/>
    </xf>
    <xf numFmtId="0" fontId="30" fillId="27" borderId="0" applyNumberFormat="0" applyBorder="0" applyAlignment="0" applyProtection="0">
      <alignment vertical="center"/>
    </xf>
    <xf numFmtId="0" fontId="36" fillId="33" borderId="0" applyNumberFormat="0" applyBorder="0" applyAlignment="0" applyProtection="0">
      <alignment vertical="center"/>
    </xf>
    <xf numFmtId="0" fontId="30" fillId="16" borderId="0" applyNumberFormat="0" applyBorder="0" applyAlignment="0" applyProtection="0">
      <alignment vertical="center"/>
    </xf>
    <xf numFmtId="0" fontId="36" fillId="15" borderId="0" applyNumberFormat="0" applyBorder="0" applyAlignment="0" applyProtection="0">
      <alignment vertical="center"/>
    </xf>
    <xf numFmtId="0" fontId="36" fillId="19" borderId="0" applyNumberFormat="0" applyBorder="0" applyAlignment="0" applyProtection="0">
      <alignment vertical="center"/>
    </xf>
    <xf numFmtId="0" fontId="30" fillId="22" borderId="0" applyNumberFormat="0" applyBorder="0" applyAlignment="0" applyProtection="0">
      <alignment vertical="center"/>
    </xf>
    <xf numFmtId="0" fontId="30" fillId="18" borderId="0" applyNumberFormat="0" applyBorder="0" applyAlignment="0" applyProtection="0">
      <alignment vertical="center"/>
    </xf>
    <xf numFmtId="0" fontId="36" fillId="35" borderId="0" applyNumberFormat="0" applyBorder="0" applyAlignment="0" applyProtection="0">
      <alignment vertical="center"/>
    </xf>
    <xf numFmtId="0" fontId="36" fillId="25" borderId="0" applyNumberFormat="0" applyBorder="0" applyAlignment="0" applyProtection="0">
      <alignment vertical="center"/>
    </xf>
    <xf numFmtId="0" fontId="30" fillId="37" borderId="0" applyNumberFormat="0" applyBorder="0" applyAlignment="0" applyProtection="0">
      <alignment vertical="center"/>
    </xf>
    <xf numFmtId="0" fontId="30" fillId="29" borderId="0" applyNumberFormat="0" applyBorder="0" applyAlignment="0" applyProtection="0">
      <alignment vertical="center"/>
    </xf>
    <xf numFmtId="0" fontId="36" fillId="39" borderId="0" applyNumberFormat="0" applyBorder="0" applyAlignment="0" applyProtection="0">
      <alignment vertical="center"/>
    </xf>
    <xf numFmtId="0" fontId="36" fillId="24" borderId="0" applyNumberFormat="0" applyBorder="0" applyAlignment="0" applyProtection="0">
      <alignment vertical="center"/>
    </xf>
    <xf numFmtId="0" fontId="30" fillId="34" borderId="0" applyNumberFormat="0" applyBorder="0" applyAlignment="0" applyProtection="0">
      <alignment vertical="center"/>
    </xf>
    <xf numFmtId="0" fontId="30" fillId="11" borderId="0" applyNumberFormat="0" applyBorder="0" applyAlignment="0" applyProtection="0">
      <alignment vertical="center"/>
    </xf>
    <xf numFmtId="0" fontId="30" fillId="10" borderId="0" applyNumberFormat="0" applyBorder="0" applyAlignment="0" applyProtection="0">
      <alignment vertical="center"/>
    </xf>
    <xf numFmtId="0" fontId="30" fillId="38" borderId="0" applyNumberFormat="0" applyBorder="0" applyAlignment="0" applyProtection="0">
      <alignment vertical="center"/>
    </xf>
    <xf numFmtId="0" fontId="36" fillId="40" borderId="0" applyNumberFormat="0" applyBorder="0" applyAlignment="0" applyProtection="0">
      <alignment vertical="center"/>
    </xf>
    <xf numFmtId="0" fontId="29" fillId="0" borderId="0"/>
    <xf numFmtId="0" fontId="30" fillId="36"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79"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79"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1859396240</v>
      </c>
      <c r="L20" s="102"/>
      <c r="M20" s="102">
        <v>44561</v>
      </c>
      <c r="N20" s="103">
        <f>+(M20-L20)/30</f>
        <v>1485.36666666667</v>
      </c>
      <c r="O20" s="104"/>
      <c r="U20" s="125"/>
      <c r="V20" s="126">
        <f ca="1">NOW()</f>
        <v>44194.9386458333</v>
      </c>
      <c r="W20" s="126">
        <f ca="1">NOW()</f>
        <v>44194.9386458333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6">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6">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129" t="s">
        <v>105</v>
      </c>
      <c r="I73" s="137" t="s">
        <v>11</v>
      </c>
      <c r="J73" s="137" t="s">
        <v>107</v>
      </c>
      <c r="K73" s="138">
        <v>823736260</v>
      </c>
      <c r="L73" s="139" t="s">
        <v>50</v>
      </c>
      <c r="M73" s="140">
        <f t="shared" si="2"/>
        <v>1</v>
      </c>
      <c r="N73" s="139" t="s">
        <v>103</v>
      </c>
      <c r="O73" s="139" t="s">
        <v>50</v>
      </c>
      <c r="P73" s="122"/>
    </row>
    <row r="74" s="8" customFormat="1" ht="24.75" customHeight="1" outlineLevel="1" spans="1:16">
      <c r="A74" s="74">
        <v>27</v>
      </c>
      <c r="B74" s="69" t="s">
        <v>100</v>
      </c>
      <c r="C74" s="70" t="s">
        <v>46</v>
      </c>
      <c r="D74" s="71" t="s">
        <v>106</v>
      </c>
      <c r="E74" s="72">
        <v>43922</v>
      </c>
      <c r="F74" s="72">
        <v>44165</v>
      </c>
      <c r="G74" s="73">
        <f t="shared" si="4"/>
        <v>8.1</v>
      </c>
      <c r="H74" s="129" t="s">
        <v>105</v>
      </c>
      <c r="I74" s="137" t="s">
        <v>11</v>
      </c>
      <c r="J74" s="137" t="s">
        <v>108</v>
      </c>
      <c r="K74" s="141">
        <v>296944787</v>
      </c>
      <c r="L74" s="139" t="s">
        <v>50</v>
      </c>
      <c r="M74" s="140">
        <f t="shared" si="2"/>
        <v>1</v>
      </c>
      <c r="N74" s="139" t="s">
        <v>103</v>
      </c>
      <c r="O74" s="139" t="s">
        <v>50</v>
      </c>
      <c r="P74" s="122"/>
    </row>
    <row r="75" s="8" customFormat="1" ht="24.75" customHeight="1" outlineLevel="1" spans="1:16">
      <c r="A75" s="74">
        <v>28</v>
      </c>
      <c r="B75" s="69" t="s">
        <v>100</v>
      </c>
      <c r="C75" s="70" t="s">
        <v>46</v>
      </c>
      <c r="D75" s="71" t="s">
        <v>109</v>
      </c>
      <c r="E75" s="72">
        <v>43922</v>
      </c>
      <c r="F75" s="72">
        <v>44165</v>
      </c>
      <c r="G75" s="73">
        <f t="shared" si="4"/>
        <v>8.1</v>
      </c>
      <c r="H75" s="129" t="s">
        <v>105</v>
      </c>
      <c r="I75" s="137" t="s">
        <v>11</v>
      </c>
      <c r="J75" s="137" t="s">
        <v>88</v>
      </c>
      <c r="K75" s="138">
        <v>864021129</v>
      </c>
      <c r="L75" s="139" t="s">
        <v>50</v>
      </c>
      <c r="M75" s="140">
        <f t="shared" si="2"/>
        <v>1</v>
      </c>
      <c r="N75" s="139" t="s">
        <v>103</v>
      </c>
      <c r="O75" s="139" t="s">
        <v>50</v>
      </c>
      <c r="P75" s="122"/>
    </row>
    <row r="76" s="8" customFormat="1" ht="24.75" customHeight="1" outlineLevel="1" spans="1:16">
      <c r="A76" s="74">
        <v>29</v>
      </c>
      <c r="B76" s="69" t="s">
        <v>100</v>
      </c>
      <c r="C76" s="70" t="s">
        <v>46</v>
      </c>
      <c r="D76" s="71" t="s">
        <v>109</v>
      </c>
      <c r="E76" s="72">
        <v>43922</v>
      </c>
      <c r="F76" s="72">
        <v>44165</v>
      </c>
      <c r="G76" s="73">
        <f t="shared" si="4"/>
        <v>8.1</v>
      </c>
      <c r="H76" s="129" t="s">
        <v>105</v>
      </c>
      <c r="I76" s="137" t="s">
        <v>11</v>
      </c>
      <c r="J76" s="137" t="s">
        <v>110</v>
      </c>
      <c r="K76" s="141">
        <v>259206338</v>
      </c>
      <c r="L76" s="139" t="s">
        <v>50</v>
      </c>
      <c r="M76" s="140">
        <f t="shared" si="2"/>
        <v>1</v>
      </c>
      <c r="N76" s="139" t="s">
        <v>103</v>
      </c>
      <c r="O76" s="139" t="s">
        <v>50</v>
      </c>
      <c r="P76" s="122"/>
    </row>
    <row r="77" s="8" customFormat="1" ht="24.75" customHeight="1" outlineLevel="1" spans="1:16">
      <c r="A77" s="74">
        <v>30</v>
      </c>
      <c r="B77" s="69" t="s">
        <v>100</v>
      </c>
      <c r="C77" s="70" t="s">
        <v>46</v>
      </c>
      <c r="D77" s="71" t="s">
        <v>109</v>
      </c>
      <c r="E77" s="72">
        <v>43922</v>
      </c>
      <c r="F77" s="72">
        <v>44165</v>
      </c>
      <c r="G77" s="73">
        <f t="shared" si="4"/>
        <v>8.1</v>
      </c>
      <c r="H77" s="129" t="s">
        <v>105</v>
      </c>
      <c r="I77" s="137" t="s">
        <v>11</v>
      </c>
      <c r="J77" s="137" t="s">
        <v>111</v>
      </c>
      <c r="K77" s="141">
        <v>587534369</v>
      </c>
      <c r="L77" s="139" t="s">
        <v>50</v>
      </c>
      <c r="M77" s="140">
        <f t="shared" si="2"/>
        <v>1</v>
      </c>
      <c r="N77" s="139" t="s">
        <v>103</v>
      </c>
      <c r="O77" s="139" t="s">
        <v>50</v>
      </c>
      <c r="P77" s="122"/>
    </row>
    <row r="78" s="8" customFormat="1" ht="24.75" customHeight="1" outlineLevel="1" spans="1:16">
      <c r="A78" s="74">
        <v>31</v>
      </c>
      <c r="B78" s="69" t="s">
        <v>45</v>
      </c>
      <c r="C78" s="70" t="s">
        <v>46</v>
      </c>
      <c r="D78" s="71" t="s">
        <v>112</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113</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114</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115</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116</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117</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118</v>
      </c>
      <c r="C84" s="70" t="s">
        <v>46</v>
      </c>
      <c r="D84" s="71" t="s">
        <v>119</v>
      </c>
      <c r="E84" s="130">
        <v>40916</v>
      </c>
      <c r="F84" s="130">
        <v>41274</v>
      </c>
      <c r="G84" s="73">
        <f t="shared" si="4"/>
        <v>11.9333333333333</v>
      </c>
      <c r="H84" s="129" t="s">
        <v>120</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123</v>
      </c>
      <c r="M113" s="132" t="s">
        <v>42</v>
      </c>
      <c r="N113" s="132" t="s">
        <v>14</v>
      </c>
      <c r="O113" s="145" t="s">
        <v>43</v>
      </c>
      <c r="P113" s="117"/>
    </row>
    <row r="114" s="7" customFormat="1" ht="24.75" customHeight="1" spans="1:16">
      <c r="A114" s="68">
        <v>1</v>
      </c>
      <c r="B114" s="133" t="s">
        <v>124</v>
      </c>
      <c r="C114" s="134" t="s">
        <v>46</v>
      </c>
      <c r="D114" s="71" t="s">
        <v>125</v>
      </c>
      <c r="E114" s="72">
        <v>43891</v>
      </c>
      <c r="F114" s="72">
        <v>44196</v>
      </c>
      <c r="G114" s="73">
        <f>IF(AND(E114&lt;&gt;"",F114&lt;&gt;""),((F114-E114)/30),"")</f>
        <v>10.1666666666667</v>
      </c>
      <c r="H114" s="69" t="s">
        <v>126</v>
      </c>
      <c r="I114" s="71" t="s">
        <v>11</v>
      </c>
      <c r="J114" s="71" t="s">
        <v>127</v>
      </c>
      <c r="K114" s="136">
        <v>356303282</v>
      </c>
      <c r="L114" s="146" t="e">
        <f>+IF(AND(K114&gt;0,O114="Ejecución"),(K114/877802)*Tabla28[[#This Row],[% participación]],IF(AND(K114&gt;0,O114&lt;&gt;"Ejecución"),"-",""))</f>
        <v>#VALUE!</v>
      </c>
      <c r="M114" s="70" t="s">
        <v>50</v>
      </c>
      <c r="N114" s="147" t="str">
        <f>+IF(M118="No",1,IF(M118="Si","Ingrese %",""))</f>
        <v/>
      </c>
      <c r="O114" s="148" t="s">
        <v>128</v>
      </c>
      <c r="P114" s="121"/>
    </row>
    <row r="115" s="7" customFormat="1" ht="24.75" customHeight="1" spans="1:16">
      <c r="A115" s="68">
        <v>2</v>
      </c>
      <c r="B115" s="133" t="s">
        <v>124</v>
      </c>
      <c r="C115" s="134" t="s">
        <v>46</v>
      </c>
      <c r="D115" s="71" t="s">
        <v>129</v>
      </c>
      <c r="E115" s="72">
        <v>43891</v>
      </c>
      <c r="F115" s="72">
        <v>44196</v>
      </c>
      <c r="G115" s="73">
        <f t="shared" ref="G115:G116" si="6">IF(AND(E115&lt;&gt;"",F115&lt;&gt;""),((F115-E115)/30),"")</f>
        <v>10.1666666666667</v>
      </c>
      <c r="H115" s="69" t="s">
        <v>130</v>
      </c>
      <c r="I115" s="71" t="s">
        <v>11</v>
      </c>
      <c r="J115" s="71" t="s">
        <v>131</v>
      </c>
      <c r="K115" s="136">
        <v>129698234</v>
      </c>
      <c r="L115" s="146" t="e">
        <f>+IF(AND(K115&gt;0,O115="Ejecución"),(K115/877802)*Tabla28[[#This Row],[% participación]],IF(AND(K115&gt;0,O115&lt;&gt;"Ejecución"),"-",""))</f>
        <v>#VALUE!</v>
      </c>
      <c r="M115" s="70" t="s">
        <v>50</v>
      </c>
      <c r="N115" s="147" t="str">
        <f>+IF(M118="No",1,IF(M118="Si","Ingrese %",""))</f>
        <v/>
      </c>
      <c r="O115" s="148" t="s">
        <v>128</v>
      </c>
      <c r="P115" s="121"/>
    </row>
    <row r="116" s="7" customFormat="1" ht="24.75" customHeight="1" spans="1:16">
      <c r="A116" s="68">
        <v>3</v>
      </c>
      <c r="B116" s="133" t="s">
        <v>124</v>
      </c>
      <c r="C116" s="134" t="s">
        <v>46</v>
      </c>
      <c r="D116" s="71" t="s">
        <v>132</v>
      </c>
      <c r="E116" s="130">
        <v>44167</v>
      </c>
      <c r="F116" s="130">
        <v>44773</v>
      </c>
      <c r="G116" s="73">
        <f t="shared" si="6"/>
        <v>20.2</v>
      </c>
      <c r="H116" s="69" t="s">
        <v>102</v>
      </c>
      <c r="I116" s="71" t="s">
        <v>11</v>
      </c>
      <c r="J116" s="71" t="s">
        <v>133</v>
      </c>
      <c r="K116" s="149">
        <v>11640455647</v>
      </c>
      <c r="L116" s="146" t="e">
        <f>+IF(AND(K116&gt;0,O116="Ejecución"),(K116/877802)*Tabla28[[#This Row],[% participación]],IF(AND(K116&gt;0,O116&lt;&gt;"Ejecución"),"-",""))</f>
        <v>#VALUE!</v>
      </c>
      <c r="M116" s="70" t="s">
        <v>50</v>
      </c>
      <c r="N116" s="147" t="str">
        <f>+IF(M118="No",1,IF(M118="Si","Ingrese %",""))</f>
        <v/>
      </c>
      <c r="O116" s="148" t="s">
        <v>128</v>
      </c>
      <c r="P116" s="121"/>
    </row>
    <row r="117" s="7" customFormat="1" ht="24.75" customHeight="1" outlineLevel="1" spans="1:16">
      <c r="A117" s="68">
        <v>4</v>
      </c>
      <c r="B117" s="133" t="s">
        <v>124</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128</v>
      </c>
      <c r="P117" s="121"/>
    </row>
    <row r="118" s="8" customFormat="1" ht="24.75" customHeight="1" outlineLevel="1" spans="1:16">
      <c r="A118" s="74">
        <v>5</v>
      </c>
      <c r="B118" s="133" t="s">
        <v>124</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128</v>
      </c>
      <c r="P118" s="122"/>
    </row>
    <row r="119" s="8" customFormat="1" ht="24.75" customHeight="1" outlineLevel="1" spans="1:16">
      <c r="A119" s="74">
        <v>6</v>
      </c>
      <c r="B119" s="133" t="s">
        <v>124</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128</v>
      </c>
      <c r="P119" s="122"/>
    </row>
    <row r="120" s="8" customFormat="1" ht="24.75" customHeight="1" outlineLevel="1" spans="1:16">
      <c r="A120" s="74">
        <v>7</v>
      </c>
      <c r="B120" s="133" t="s">
        <v>124</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128</v>
      </c>
      <c r="P120" s="122"/>
    </row>
    <row r="121" s="8" customFormat="1" ht="24.75" customHeight="1" outlineLevel="1" spans="1:16">
      <c r="A121" s="74">
        <v>8</v>
      </c>
      <c r="B121" s="133" t="s">
        <v>124</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128</v>
      </c>
      <c r="P121" s="122"/>
    </row>
    <row r="122" s="8" customFormat="1" ht="24.75" customHeight="1" outlineLevel="1" spans="1:16">
      <c r="A122" s="74">
        <v>9</v>
      </c>
      <c r="B122" s="133" t="s">
        <v>124</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128</v>
      </c>
      <c r="P122" s="122"/>
    </row>
    <row r="123" s="8" customFormat="1" ht="24.75" customHeight="1" outlineLevel="1" spans="1:16">
      <c r="A123" s="74">
        <v>10</v>
      </c>
      <c r="B123" s="133" t="s">
        <v>124</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128</v>
      </c>
      <c r="P123" s="122"/>
    </row>
    <row r="124" s="8" customFormat="1" ht="24.75" customHeight="1" outlineLevel="1" spans="1:16">
      <c r="A124" s="74">
        <v>11</v>
      </c>
      <c r="B124" s="133" t="s">
        <v>124</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128</v>
      </c>
      <c r="P124" s="122"/>
    </row>
    <row r="125" s="8" customFormat="1" ht="24.75" customHeight="1" outlineLevel="1" spans="1:16">
      <c r="A125" s="74">
        <v>12</v>
      </c>
      <c r="B125" s="133" t="s">
        <v>124</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128</v>
      </c>
      <c r="P125" s="122"/>
    </row>
    <row r="126" s="8" customFormat="1" ht="24.75" customHeight="1" outlineLevel="1" spans="1:16">
      <c r="A126" s="74">
        <v>13</v>
      </c>
      <c r="B126" s="133" t="s">
        <v>124</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128</v>
      </c>
      <c r="P126" s="122"/>
    </row>
    <row r="127" s="8" customFormat="1" ht="24.75" customHeight="1" outlineLevel="1" spans="1:16">
      <c r="A127" s="74">
        <v>14</v>
      </c>
      <c r="B127" s="133" t="s">
        <v>124</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128</v>
      </c>
      <c r="P127" s="122"/>
    </row>
    <row r="128" s="8" customFormat="1" ht="24.75" customHeight="1" outlineLevel="1" spans="1:16">
      <c r="A128" s="74">
        <v>15</v>
      </c>
      <c r="B128" s="133" t="s">
        <v>124</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128</v>
      </c>
      <c r="P128" s="122"/>
    </row>
    <row r="129" s="8" customFormat="1" ht="24.75" customHeight="1" outlineLevel="1" spans="1:16">
      <c r="A129" s="74">
        <v>16</v>
      </c>
      <c r="B129" s="133" t="s">
        <v>124</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128</v>
      </c>
      <c r="P129" s="122"/>
    </row>
    <row r="130" s="8" customFormat="1" ht="24.75" customHeight="1" outlineLevel="1" spans="1:16">
      <c r="A130" s="74">
        <v>17</v>
      </c>
      <c r="B130" s="133" t="s">
        <v>124</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128</v>
      </c>
      <c r="P130" s="122"/>
    </row>
    <row r="131" s="8" customFormat="1" ht="24.75" customHeight="1" outlineLevel="1" spans="1:16">
      <c r="A131" s="74">
        <v>18</v>
      </c>
      <c r="B131" s="133" t="s">
        <v>124</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128</v>
      </c>
      <c r="P131" s="122"/>
    </row>
    <row r="132" s="8" customFormat="1" ht="24.75" customHeight="1" outlineLevel="1" spans="1:16">
      <c r="A132" s="74">
        <v>19</v>
      </c>
      <c r="B132" s="133" t="s">
        <v>124</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128</v>
      </c>
      <c r="P132" s="122"/>
    </row>
    <row r="133" s="8" customFormat="1" ht="24.75" customHeight="1" outlineLevel="1" spans="1:16">
      <c r="A133" s="74">
        <v>20</v>
      </c>
      <c r="B133" s="133" t="s">
        <v>124</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128</v>
      </c>
      <c r="P133" s="122"/>
    </row>
    <row r="134" s="8" customFormat="1" ht="24.75" customHeight="1" outlineLevel="1" spans="1:16">
      <c r="A134" s="74">
        <v>21</v>
      </c>
      <c r="B134" s="133" t="s">
        <v>124</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128</v>
      </c>
      <c r="P134" s="122"/>
    </row>
    <row r="135" s="8" customFormat="1" ht="24.75" customHeight="1" outlineLevel="1" spans="1:16">
      <c r="A135" s="74">
        <v>22</v>
      </c>
      <c r="B135" s="133" t="s">
        <v>124</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128</v>
      </c>
      <c r="P135" s="122"/>
    </row>
    <row r="136" s="8" customFormat="1" ht="24.75" customHeight="1" outlineLevel="1" spans="1:16">
      <c r="A136" s="74">
        <v>23</v>
      </c>
      <c r="B136" s="133" t="s">
        <v>124</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128</v>
      </c>
      <c r="P136" s="122"/>
    </row>
    <row r="137" s="8" customFormat="1" ht="24.75" customHeight="1" outlineLevel="1" spans="1:16">
      <c r="A137" s="74">
        <v>24</v>
      </c>
      <c r="B137" s="133" t="s">
        <v>124</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128</v>
      </c>
      <c r="P137" s="122"/>
    </row>
    <row r="138" s="8" customFormat="1" ht="24.75" customHeight="1" outlineLevel="1" spans="1:16">
      <c r="A138" s="74">
        <v>25</v>
      </c>
      <c r="B138" s="133" t="s">
        <v>124</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128</v>
      </c>
      <c r="P138" s="122"/>
    </row>
    <row r="139" s="8" customFormat="1" ht="24.75" customHeight="1" outlineLevel="1" spans="1:16">
      <c r="A139" s="74">
        <v>26</v>
      </c>
      <c r="B139" s="133" t="s">
        <v>124</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128</v>
      </c>
      <c r="P139" s="122"/>
    </row>
    <row r="140" s="8" customFormat="1" ht="24.75" customHeight="1" outlineLevel="1" spans="1:16">
      <c r="A140" s="74">
        <v>27</v>
      </c>
      <c r="B140" s="133" t="s">
        <v>124</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128</v>
      </c>
      <c r="P140" s="122"/>
    </row>
    <row r="141" s="8" customFormat="1" ht="24.75" customHeight="1" outlineLevel="1" spans="1:16">
      <c r="A141" s="74">
        <v>28</v>
      </c>
      <c r="B141" s="133" t="s">
        <v>124</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128</v>
      </c>
      <c r="P141" s="122"/>
    </row>
    <row r="142" s="8" customFormat="1" ht="24.75" customHeight="1" outlineLevel="1" spans="1:16">
      <c r="A142" s="74">
        <v>29</v>
      </c>
      <c r="B142" s="133" t="s">
        <v>124</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128</v>
      </c>
      <c r="P142" s="122"/>
    </row>
    <row r="143" s="8" customFormat="1" ht="24.75" customHeight="1" outlineLevel="1" spans="1:16">
      <c r="A143" s="74">
        <v>30</v>
      </c>
      <c r="B143" s="133" t="s">
        <v>124</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128</v>
      </c>
      <c r="P143" s="122"/>
    </row>
    <row r="144" s="8" customFormat="1" ht="24.75" customHeight="1" outlineLevel="1" spans="1:16">
      <c r="A144" s="74">
        <v>31</v>
      </c>
      <c r="B144" s="133" t="s">
        <v>124</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128</v>
      </c>
      <c r="P144" s="122"/>
    </row>
    <row r="145" s="8" customFormat="1" ht="24.75" customHeight="1" outlineLevel="1" spans="1:16">
      <c r="A145" s="74">
        <v>32</v>
      </c>
      <c r="B145" s="133" t="s">
        <v>124</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128</v>
      </c>
      <c r="P145" s="122"/>
    </row>
    <row r="146" s="8" customFormat="1" ht="24.75" customHeight="1" outlineLevel="1" spans="1:16">
      <c r="A146" s="74">
        <v>33</v>
      </c>
      <c r="B146" s="133" t="s">
        <v>124</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128</v>
      </c>
      <c r="P146" s="122"/>
    </row>
    <row r="147" s="8" customFormat="1" ht="24.75" customHeight="1" outlineLevel="1" spans="1:16">
      <c r="A147" s="74">
        <v>34</v>
      </c>
      <c r="B147" s="133" t="s">
        <v>124</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128</v>
      </c>
      <c r="P147" s="122"/>
    </row>
    <row r="148" s="8" customFormat="1" ht="24.75" customHeight="1" outlineLevel="1" spans="1:16">
      <c r="A148" s="74">
        <v>35</v>
      </c>
      <c r="B148" s="133" t="s">
        <v>124</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128</v>
      </c>
      <c r="P148" s="122"/>
    </row>
    <row r="149" s="8" customFormat="1" ht="24.75" customHeight="1" outlineLevel="1" spans="1:16">
      <c r="A149" s="74">
        <v>36</v>
      </c>
      <c r="B149" s="133" t="s">
        <v>124</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128</v>
      </c>
      <c r="P149" s="122"/>
    </row>
    <row r="150" s="8" customFormat="1" ht="24.75" customHeight="1" outlineLevel="1" spans="1:16">
      <c r="A150" s="74">
        <v>37</v>
      </c>
      <c r="B150" s="133" t="s">
        <v>124</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128</v>
      </c>
      <c r="P150" s="122"/>
    </row>
    <row r="151" s="8" customFormat="1" ht="24.75" customHeight="1" outlineLevel="1" spans="1:16">
      <c r="A151" s="74">
        <v>38</v>
      </c>
      <c r="B151" s="133" t="s">
        <v>124</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128</v>
      </c>
      <c r="P151" s="122"/>
    </row>
    <row r="152" s="8" customFormat="1" ht="24.75" customHeight="1" outlineLevel="1" spans="1:16">
      <c r="A152" s="74">
        <v>39</v>
      </c>
      <c r="B152" s="133" t="s">
        <v>124</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128</v>
      </c>
      <c r="P152" s="122"/>
    </row>
    <row r="153" s="8" customFormat="1" ht="24.75" customHeight="1" outlineLevel="1" spans="1:16">
      <c r="A153" s="74">
        <v>40</v>
      </c>
      <c r="B153" s="133" t="s">
        <v>124</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128</v>
      </c>
      <c r="P153" s="122"/>
    </row>
    <row r="154" s="8" customFormat="1" ht="24.75" customHeight="1" outlineLevel="1" spans="1:16">
      <c r="A154" s="74">
        <v>41</v>
      </c>
      <c r="B154" s="133" t="s">
        <v>124</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128</v>
      </c>
      <c r="P154" s="122"/>
    </row>
    <row r="155" s="8" customFormat="1" ht="24.75" customHeight="1" outlineLevel="1" spans="1:16">
      <c r="A155" s="74">
        <v>42</v>
      </c>
      <c r="B155" s="133" t="s">
        <v>124</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128</v>
      </c>
      <c r="P155" s="122"/>
    </row>
    <row r="156" s="8" customFormat="1" ht="24" customHeight="1" outlineLevel="1" spans="1:16">
      <c r="A156" s="74">
        <v>43</v>
      </c>
      <c r="B156" s="133" t="s">
        <v>124</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128</v>
      </c>
      <c r="P156" s="122"/>
    </row>
    <row r="157" s="8" customFormat="1" ht="24.75" customHeight="1" outlineLevel="1" spans="1:16">
      <c r="A157" s="74">
        <v>44</v>
      </c>
      <c r="B157" s="133" t="s">
        <v>124</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128</v>
      </c>
      <c r="P157" s="122"/>
    </row>
    <row r="158" s="8" customFormat="1" ht="24.75" customHeight="1" outlineLevel="1" spans="1:16">
      <c r="A158" s="74">
        <v>45</v>
      </c>
      <c r="B158" s="133" t="s">
        <v>124</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128</v>
      </c>
      <c r="P158" s="122"/>
    </row>
    <row r="159" s="8" customFormat="1" ht="24.75" customHeight="1" outlineLevel="1" spans="1:16">
      <c r="A159" s="74">
        <v>46</v>
      </c>
      <c r="B159" s="133" t="s">
        <v>124</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128</v>
      </c>
      <c r="P159" s="122"/>
    </row>
    <row r="160" s="8" customFormat="1" ht="24.75" customHeight="1" outlineLevel="1" spans="1:16">
      <c r="A160" s="74">
        <v>47</v>
      </c>
      <c r="B160" s="133" t="s">
        <v>124</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50" t="s">
        <v>137</v>
      </c>
      <c r="B163" s="151"/>
      <c r="C163" s="151"/>
      <c r="D163" s="151"/>
      <c r="E163" s="152"/>
      <c r="F163" s="153" t="s">
        <v>138</v>
      </c>
      <c r="G163" s="153"/>
      <c r="H163" s="153"/>
      <c r="I163" s="150" t="s">
        <v>139</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140</v>
      </c>
    </row>
    <row r="165" spans="1:19">
      <c r="A165" s="16"/>
      <c r="B165" s="50" t="s">
        <v>141</v>
      </c>
      <c r="C165" s="50"/>
      <c r="D165" s="50"/>
      <c r="E165" s="17"/>
      <c r="F165" s="24"/>
      <c r="G165" s="1" t="s">
        <v>141</v>
      </c>
      <c r="H165" s="1"/>
      <c r="I165" s="193" t="s">
        <v>142</v>
      </c>
      <c r="J165" s="194"/>
      <c r="K165" s="194"/>
      <c r="L165" s="194"/>
      <c r="M165" s="194"/>
      <c r="N165" s="155" t="s">
        <v>50</v>
      </c>
      <c r="O165" s="17"/>
      <c r="S165" s="124"/>
    </row>
    <row r="166" spans="1:15">
      <c r="A166" s="16"/>
      <c r="B166" s="24"/>
      <c r="C166" s="24"/>
      <c r="D166" s="154" t="s">
        <v>143</v>
      </c>
      <c r="E166" s="17"/>
      <c r="F166" s="24"/>
      <c r="G166" s="50" t="s">
        <v>143</v>
      </c>
      <c r="I166" s="16"/>
      <c r="J166" s="24"/>
      <c r="K166" s="24"/>
      <c r="L166" s="24"/>
      <c r="M166" s="24"/>
      <c r="N166" s="24"/>
      <c r="O166" s="17"/>
    </row>
    <row r="167" spans="1:21">
      <c r="A167" s="16"/>
      <c r="D167" s="155" t="s">
        <v>67</v>
      </c>
      <c r="E167" s="17"/>
      <c r="F167" s="24"/>
      <c r="G167" s="155" t="s">
        <v>67</v>
      </c>
      <c r="I167" s="195" t="s">
        <v>144</v>
      </c>
      <c r="J167" s="196"/>
      <c r="K167" s="196"/>
      <c r="L167" s="196"/>
      <c r="M167" s="196"/>
      <c r="N167" s="196"/>
      <c r="O167" s="197"/>
      <c r="U167" s="124"/>
    </row>
    <row r="168" spans="1:17">
      <c r="A168" s="16"/>
      <c r="B168" s="156" t="s">
        <v>145</v>
      </c>
      <c r="C168" s="156"/>
      <c r="D168" s="156"/>
      <c r="E168" s="17"/>
      <c r="F168" s="24"/>
      <c r="H168" s="157" t="s">
        <v>146</v>
      </c>
      <c r="I168" s="195"/>
      <c r="J168" s="196"/>
      <c r="K168" s="196"/>
      <c r="L168" s="196"/>
      <c r="M168" s="196"/>
      <c r="N168" s="196"/>
      <c r="O168" s="197"/>
      <c r="Q168" s="124"/>
    </row>
    <row r="169" spans="1:15">
      <c r="A169" s="16"/>
      <c r="B169" s="158" t="s">
        <v>147</v>
      </c>
      <c r="C169" s="24"/>
      <c r="D169" s="24"/>
      <c r="E169" s="17"/>
      <c r="F169" s="159" t="s">
        <v>148</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60" t="s">
        <v>150</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151</v>
      </c>
      <c r="C176" s="165"/>
      <c r="D176" s="165"/>
      <c r="E176" s="165"/>
      <c r="F176" s="165"/>
      <c r="G176" s="165"/>
      <c r="H176" s="164"/>
      <c r="I176" s="169" t="s">
        <v>152</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153</v>
      </c>
      <c r="C177" s="167"/>
      <c r="D177" s="168"/>
      <c r="E177" s="169" t="s">
        <v>154</v>
      </c>
      <c r="F177" s="170"/>
      <c r="G177" s="171"/>
      <c r="H177" s="24"/>
      <c r="I177" s="166" t="s">
        <v>153</v>
      </c>
      <c r="J177" s="167"/>
      <c r="K177" s="167"/>
      <c r="L177" s="168"/>
      <c r="M177" s="175" t="s">
        <v>155</v>
      </c>
      <c r="O177" s="17"/>
      <c r="Q177" s="5"/>
      <c r="R177" s="5"/>
      <c r="S177" s="5"/>
      <c r="T177" s="5"/>
      <c r="U177" s="5"/>
      <c r="V177" s="5"/>
      <c r="W177" s="5"/>
      <c r="X177" s="5"/>
      <c r="Y177" s="5"/>
      <c r="Z177" s="5"/>
      <c r="AA177" s="5"/>
      <c r="AB177" s="5"/>
    </row>
    <row r="178" ht="23.25" spans="1:28">
      <c r="A178" s="16"/>
      <c r="B178" s="172"/>
      <c r="C178" s="173"/>
      <c r="D178" s="174"/>
      <c r="E178" s="175" t="s">
        <v>156</v>
      </c>
      <c r="F178" s="165" t="s">
        <v>157</v>
      </c>
      <c r="G178" s="165" t="s">
        <v>158</v>
      </c>
      <c r="H178" s="24"/>
      <c r="I178" s="172"/>
      <c r="J178" s="173"/>
      <c r="K178" s="173"/>
      <c r="L178" s="174"/>
      <c r="M178" s="203"/>
      <c r="O178" s="17"/>
      <c r="Q178" s="5"/>
      <c r="R178" s="165" t="s">
        <v>158</v>
      </c>
      <c r="S178" s="5"/>
      <c r="T178" s="5"/>
      <c r="U178" s="211" t="s">
        <v>159</v>
      </c>
      <c r="V178" s="211"/>
      <c r="W178" s="211"/>
      <c r="X178" s="212">
        <v>0.02</v>
      </c>
      <c r="Y178" s="214"/>
      <c r="Z178" s="179" t="str">
        <f>IF(Y178&gt;0,SUM(E180+Y178),"")</f>
        <v/>
      </c>
      <c r="AA178" s="5"/>
      <c r="AB178" s="5"/>
    </row>
    <row r="179" ht="23.25" spans="1:28">
      <c r="A179" s="16"/>
      <c r="B179" s="176" t="s">
        <v>151</v>
      </c>
      <c r="C179" s="176"/>
      <c r="D179" s="176"/>
      <c r="E179" s="177">
        <v>0.02</v>
      </c>
      <c r="F179" s="178">
        <v>0.041</v>
      </c>
      <c r="G179" s="179">
        <f>IF(F179&gt;0,SUM(E179+F179),"")</f>
        <v>0.061</v>
      </c>
      <c r="H179" s="24"/>
      <c r="I179" s="176" t="s">
        <v>160</v>
      </c>
      <c r="J179" s="176"/>
      <c r="K179" s="176"/>
      <c r="L179" s="176"/>
      <c r="M179" s="204">
        <v>0.038</v>
      </c>
      <c r="O179" s="17"/>
      <c r="Q179" s="5"/>
      <c r="R179" s="213">
        <f>IF(M179&gt;0,SUM(L179+M179),"")</f>
        <v>0.038</v>
      </c>
      <c r="T179" s="5"/>
      <c r="U179" s="211" t="s">
        <v>161</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162</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163</v>
      </c>
      <c r="C184" s="182"/>
      <c r="D184" s="182"/>
      <c r="E184" s="182"/>
      <c r="F184" s="182"/>
      <c r="G184" s="182"/>
      <c r="H184" s="182"/>
      <c r="I184" s="182"/>
      <c r="J184" s="182"/>
      <c r="K184" s="182"/>
      <c r="L184" s="182"/>
      <c r="M184" s="182"/>
      <c r="N184" s="189"/>
      <c r="O184" s="205"/>
    </row>
    <row r="185" spans="1:15">
      <c r="A185" s="16"/>
      <c r="B185" s="183" t="s">
        <v>164</v>
      </c>
      <c r="C185" s="184">
        <f>+SUM(G179:G182)</f>
        <v>0.061</v>
      </c>
      <c r="D185" s="185" t="s">
        <v>165</v>
      </c>
      <c r="E185" s="186">
        <f>+(C185*SUM(K20:K35))</f>
        <v>113423170.64</v>
      </c>
      <c r="F185" s="187"/>
      <c r="G185" s="188"/>
      <c r="H185" s="189"/>
      <c r="I185" s="183" t="s">
        <v>164</v>
      </c>
      <c r="J185" s="184">
        <f>+SUM(M179:M183)</f>
        <v>0.038</v>
      </c>
      <c r="K185" s="185" t="s">
        <v>165</v>
      </c>
      <c r="L185" s="185"/>
      <c r="M185" s="186">
        <f>+J185*(SUM(K20:K35))</f>
        <v>70657057.12</v>
      </c>
      <c r="N185" s="206"/>
      <c r="O185" s="207"/>
    </row>
    <row r="186" ht="15.75" spans="1:15">
      <c r="A186" s="20"/>
      <c r="B186" s="190"/>
      <c r="C186" s="190"/>
      <c r="D186" s="190"/>
      <c r="E186" s="190"/>
      <c r="F186" s="190"/>
      <c r="G186" s="190"/>
      <c r="H186" s="190"/>
      <c r="I186" s="208" t="s">
        <v>166</v>
      </c>
      <c r="J186" s="190"/>
      <c r="K186" s="190"/>
      <c r="L186" s="190"/>
      <c r="M186" s="190"/>
      <c r="N186" s="209"/>
      <c r="O186" s="210"/>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60" t="s">
        <v>168</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169</v>
      </c>
      <c r="C192" s="191"/>
      <c r="E192" s="24" t="s">
        <v>170</v>
      </c>
      <c r="H192" s="50" t="s">
        <v>171</v>
      </c>
      <c r="J192" s="24" t="s">
        <v>172</v>
      </c>
      <c r="K192" s="24"/>
      <c r="M192" s="24"/>
      <c r="N192" s="24"/>
      <c r="O192" s="17"/>
      <c r="Q192" s="216"/>
      <c r="R192" s="217"/>
      <c r="S192" s="217"/>
      <c r="T192" s="216"/>
    </row>
    <row r="193" spans="1:15">
      <c r="A193" s="16"/>
      <c r="C193" s="218">
        <v>41969</v>
      </c>
      <c r="D193" s="24"/>
      <c r="E193" s="219">
        <v>2576</v>
      </c>
      <c r="F193" s="24"/>
      <c r="G193" s="24"/>
      <c r="H193" s="220" t="s">
        <v>173</v>
      </c>
      <c r="J193" s="24"/>
      <c r="K193" s="218">
        <v>41516</v>
      </c>
      <c r="L193" s="24"/>
      <c r="M193" s="24"/>
      <c r="N193" s="24"/>
      <c r="O193" s="17"/>
    </row>
    <row r="194" spans="1:15">
      <c r="A194" s="16"/>
      <c r="B194" s="221" t="s">
        <v>174</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176</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177</v>
      </c>
      <c r="C201" s="225"/>
      <c r="D201" s="225"/>
      <c r="E201" s="225"/>
      <c r="F201" s="225"/>
      <c r="G201" s="225"/>
      <c r="H201" s="225"/>
      <c r="I201" s="225"/>
      <c r="J201" s="225"/>
      <c r="K201" s="225"/>
      <c r="L201" s="225"/>
      <c r="M201" s="225"/>
      <c r="N201" s="225"/>
      <c r="O201" s="17"/>
    </row>
    <row r="202" customHeight="1" spans="1:15">
      <c r="A202" s="16"/>
      <c r="B202" s="226" t="s">
        <v>178</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180</v>
      </c>
      <c r="C211" s="219"/>
      <c r="D211" s="55"/>
      <c r="G211" s="229" t="s">
        <v>181</v>
      </c>
      <c r="H211" s="230" t="s">
        <v>182</v>
      </c>
      <c r="J211" s="229" t="s">
        <v>183</v>
      </c>
      <c r="K211" s="231" t="s">
        <v>184</v>
      </c>
      <c r="L211" s="55"/>
      <c r="M211" s="55"/>
      <c r="N211" s="55"/>
      <c r="O211" s="17"/>
    </row>
    <row r="212" spans="1:15">
      <c r="A212" s="16"/>
      <c r="B212" s="229" t="s">
        <v>185</v>
      </c>
      <c r="C212" s="220" t="s">
        <v>186</v>
      </c>
      <c r="D212" s="55"/>
      <c r="G212" s="229" t="s">
        <v>187</v>
      </c>
      <c r="H212" s="231" t="s">
        <v>188</v>
      </c>
      <c r="J212" s="229" t="s">
        <v>189</v>
      </c>
      <c r="K212" s="219" t="s">
        <v>190</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2020-12-30T03:31:50Z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