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<sst xmlns="http://schemas.openxmlformats.org/spreadsheetml/2006/main" count="3375" uniqueCount="2746">
  <si>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</si>
  <si>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</si>
  <si>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</si>
  <si>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</si>
  <si>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</si>
  <si>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</si>
  <si>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</si>
  <si>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</si>
  <si>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</si>
  <si>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2021-52-10001351</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</si>
  <si>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</si>
  <si>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</si>
  <si>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</si>
  <si>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</si>
  <si>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</si>
  <si>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</si>
  <si>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</si>
  <si>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</si>
  <si>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</si>
  <si>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</si>
  <si>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</si>
  <si>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</si>
  <si>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</si>
  <si>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</si>
  <si>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</si>
  <si>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</si>
  <si>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OLAYA HERRERA</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</si>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</sst>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1" formatCode="_-* #,##0_-;\-* #,##0_-;_-* &quot;-&quot;_-;_-@_-"/>
    <numFmt numFmtId="43" formatCode="_-* #,##0.00_-;\-* #,##0.00_-;_-*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rgb="FF3F3F3F"/>
      <name val="Calibri"/>
      <charset val="0"/>
      <scheme val="minor"/>
    </font>
    <font>
      <sz val="11"/>
      <color rgb="FFFA7D00"/>
      <name val="Calibri"/>
      <charset val="0"/>
      <scheme val="minor"/>
    </font>
    <font>
      <sz val="11"/>
      <color rgb="FF3F3F76"/>
      <name val="Calibri"/>
      <charset val="0"/>
      <scheme val="minor"/>
    </font>
    <font>
      <b/>
      <sz val="11"/>
      <color theme="3"/>
      <name val="Calibri"/>
      <charset val="134"/>
      <scheme val="minor"/>
    </font>
    <font>
      <sz val="11"/>
      <color theme="1"/>
      <name val="Calibri"/>
      <charset val="0"/>
      <scheme val="minor"/>
    </font>
    <font>
      <sz val="11"/>
      <color theme="1"/>
      <name val="Calibri"/>
      <charset val="134"/>
      <scheme val="minor"/>
    </font>
    <font>
      <sz val="11"/>
      <color theme="0"/>
      <name val="Calibri"/>
      <charset val="0"/>
      <scheme val="minor"/>
    </font>
    <font>
      <b/>
      <sz val="11"/>
      <color rgb="FFFA7D00"/>
      <name val="Calibri"/>
      <charset val="0"/>
      <scheme val="minor"/>
    </font>
    <font>
      <b/>
      <sz val="18"/>
      <color theme="3"/>
      <name val="Calibri"/>
      <charset val="134"/>
      <scheme val="minor"/>
    </font>
    <font>
      <u/>
      <sz val="11"/>
      <color rgb="FF800080"/>
      <name val="Calibri"/>
      <charset val="0"/>
      <scheme val="minor"/>
    </font>
    <font>
      <sz val="11"/>
      <color rgb="FF006100"/>
      <name val="Calibri"/>
      <charset val="0"/>
      <scheme val="minor"/>
    </font>
    <font>
      <b/>
      <sz val="11"/>
      <color rgb="FFFFFFFF"/>
      <name val="Calibri"/>
      <charset val="0"/>
      <scheme val="minor"/>
    </font>
    <font>
      <sz val="11"/>
      <color rgb="FFFF0000"/>
      <name val="Calibri"/>
      <charset val="0"/>
      <scheme val="minor"/>
    </font>
    <font>
      <b/>
      <sz val="13"/>
      <color theme="3"/>
      <name val="Calibri"/>
      <charset val="134"/>
      <scheme val="minor"/>
    </font>
    <font>
      <i/>
      <sz val="11"/>
      <color rgb="FF7F7F7F"/>
      <name val="Calibri"/>
      <charset val="0"/>
      <scheme val="minor"/>
    </font>
    <font>
      <b/>
      <sz val="15"/>
      <color theme="3"/>
      <name val="Calibri"/>
      <charset val="134"/>
      <scheme val="minor"/>
    </font>
    <font>
      <b/>
      <sz val="11"/>
      <color theme="1"/>
      <name val="Calibri"/>
      <charset val="0"/>
      <scheme val="minor"/>
    </font>
    <font>
      <sz val="11"/>
      <color rgb="FF9C0006"/>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rgb="FFFFCC99"/>
        <bgColor indexed="64"/>
      </patternFill>
    </fill>
    <fill>
      <patternFill patternType="solid">
        <fgColor theme="8" tint="0.599993896298105"/>
        <bgColor indexed="64"/>
      </patternFill>
    </fill>
    <fill>
      <patternFill patternType="solid">
        <fgColor rgb="FFFFFFCC"/>
        <bgColor indexed="64"/>
      </patternFill>
    </fill>
    <fill>
      <patternFill patternType="solid">
        <fgColor theme="7" tint="0.399975585192419"/>
        <bgColor indexed="64"/>
      </patternFill>
    </fill>
    <fill>
      <patternFill patternType="solid">
        <fgColor theme="6"/>
        <bgColor indexed="64"/>
      </patternFill>
    </fill>
    <fill>
      <patternFill patternType="solid">
        <fgColor rgb="FFC6EFCE"/>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9"/>
        <bgColor indexed="64"/>
      </patternFill>
    </fill>
    <fill>
      <patternFill patternType="solid">
        <fgColor theme="8"/>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s>
  <cellStyleXfs count="50">
    <xf numFmtId="0" fontId="0" fillId="0" borderId="0"/>
    <xf numFmtId="0" fontId="30" fillId="0" borderId="42" applyNumberFormat="0" applyFill="0" applyAlignment="0" applyProtection="0">
      <alignment vertical="center"/>
    </xf>
    <xf numFmtId="176" fontId="0" fillId="0" borderId="0" applyFont="0" applyFill="0" applyBorder="0" applyAlignment="0" applyProtection="0"/>
    <xf numFmtId="0" fontId="31" fillId="16" borderId="0" applyNumberFormat="0" applyBorder="0" applyAlignment="0" applyProtection="0">
      <alignment vertical="center"/>
    </xf>
    <xf numFmtId="41" fontId="32" fillId="0" borderId="0" applyFont="0" applyFill="0" applyBorder="0" applyAlignment="0" applyProtection="0">
      <alignment vertical="center"/>
    </xf>
    <xf numFmtId="44" fontId="32" fillId="0" borderId="0" applyFont="0" applyFill="0" applyBorder="0" applyAlignment="0" applyProtection="0">
      <alignment vertical="center"/>
    </xf>
    <xf numFmtId="43" fontId="32"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6" fillId="0" borderId="0" applyNumberFormat="0" applyFill="0" applyBorder="0" applyAlignment="0" applyProtection="0">
      <alignment vertical="center"/>
    </xf>
    <xf numFmtId="0" fontId="27" fillId="9" borderId="39" applyNumberFormat="0" applyAlignment="0" applyProtection="0">
      <alignment vertical="center"/>
    </xf>
    <xf numFmtId="0" fontId="32" fillId="12" borderId="43" applyNumberFormat="0" applyFont="0" applyAlignment="0" applyProtection="0">
      <alignment vertical="center"/>
    </xf>
    <xf numFmtId="0" fontId="40" fillId="0" borderId="45" applyNumberFormat="0" applyFill="0" applyAlignment="0" applyProtection="0">
      <alignment vertical="center"/>
    </xf>
    <xf numFmtId="0" fontId="39"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45" applyNumberFormat="0" applyFill="0" applyAlignment="0" applyProtection="0">
      <alignment vertical="center"/>
    </xf>
    <xf numFmtId="0" fontId="30" fillId="0" borderId="0" applyNumberFormat="0" applyFill="0" applyBorder="0" applyAlignment="0" applyProtection="0">
      <alignment vertical="center"/>
    </xf>
    <xf numFmtId="0" fontId="29" fillId="10" borderId="41" applyNumberFormat="0" applyAlignment="0" applyProtection="0">
      <alignment vertical="center"/>
    </xf>
    <xf numFmtId="0" fontId="34" fillId="9" borderId="41" applyNumberFormat="0" applyAlignment="0" applyProtection="0">
      <alignment vertical="center"/>
    </xf>
    <xf numFmtId="0" fontId="38" fillId="17" borderId="44" applyNumberFormat="0" applyAlignment="0" applyProtection="0">
      <alignment vertical="center"/>
    </xf>
    <xf numFmtId="0" fontId="28" fillId="0" borderId="40" applyNumberFormat="0" applyFill="0" applyAlignment="0" applyProtection="0">
      <alignment vertical="center"/>
    </xf>
    <xf numFmtId="0" fontId="43" fillId="0" borderId="46" applyNumberFormat="0" applyFill="0" applyAlignment="0" applyProtection="0">
      <alignment vertical="center"/>
    </xf>
    <xf numFmtId="0" fontId="37" fillId="15" borderId="0" applyNumberFormat="0" applyBorder="0" applyAlignment="0" applyProtection="0">
      <alignment vertical="center"/>
    </xf>
    <xf numFmtId="0" fontId="31" fillId="11" borderId="0" applyNumberFormat="0" applyBorder="0" applyAlignment="0" applyProtection="0">
      <alignment vertical="center"/>
    </xf>
    <xf numFmtId="0" fontId="44" fillId="23" borderId="0" applyNumberFormat="0" applyBorder="0" applyAlignment="0" applyProtection="0">
      <alignment vertical="center"/>
    </xf>
    <xf numFmtId="0" fontId="45" fillId="27" borderId="0" applyNumberFormat="0" applyBorder="0" applyAlignment="0" applyProtection="0">
      <alignment vertical="center"/>
    </xf>
    <xf numFmtId="0" fontId="31" fillId="29" borderId="0" applyNumberFormat="0" applyBorder="0" applyAlignment="0" applyProtection="0">
      <alignment vertical="center"/>
    </xf>
    <xf numFmtId="0" fontId="33" fillId="26" borderId="0" applyNumberFormat="0" applyBorder="0" applyAlignment="0" applyProtection="0">
      <alignment vertical="center"/>
    </xf>
    <xf numFmtId="0" fontId="31" fillId="30" borderId="0" applyNumberFormat="0" applyBorder="0" applyAlignment="0" applyProtection="0">
      <alignment vertical="center"/>
    </xf>
    <xf numFmtId="0" fontId="33" fillId="20" borderId="0" applyNumberFormat="0" applyBorder="0" applyAlignment="0" applyProtection="0">
      <alignment vertical="center"/>
    </xf>
    <xf numFmtId="0" fontId="31" fillId="32" borderId="0" applyNumberFormat="0" applyBorder="0" applyAlignment="0" applyProtection="0">
      <alignment vertical="center"/>
    </xf>
    <xf numFmtId="0" fontId="33" fillId="19" borderId="0" applyNumberFormat="0" applyBorder="0" applyAlignment="0" applyProtection="0">
      <alignment vertical="center"/>
    </xf>
    <xf numFmtId="0" fontId="31" fillId="22" borderId="0" applyNumberFormat="0" applyBorder="0" applyAlignment="0" applyProtection="0">
      <alignment vertical="center"/>
    </xf>
    <xf numFmtId="0" fontId="31" fillId="25" borderId="0" applyNumberFormat="0" applyBorder="0" applyAlignment="0" applyProtection="0">
      <alignment vertical="center"/>
    </xf>
    <xf numFmtId="0" fontId="33" fillId="35" borderId="0" applyNumberFormat="0" applyBorder="0" applyAlignment="0" applyProtection="0">
      <alignment vertical="center"/>
    </xf>
    <xf numFmtId="0" fontId="33" fillId="14" borderId="0" applyNumberFormat="0" applyBorder="0" applyAlignment="0" applyProtection="0">
      <alignment vertical="center"/>
    </xf>
    <xf numFmtId="0" fontId="31" fillId="21" borderId="0" applyNumberFormat="0" applyBorder="0" applyAlignment="0" applyProtection="0">
      <alignment vertical="center"/>
    </xf>
    <xf numFmtId="0" fontId="31" fillId="36" borderId="0" applyNumberFormat="0" applyBorder="0" applyAlignment="0" applyProtection="0">
      <alignment vertical="center"/>
    </xf>
    <xf numFmtId="0" fontId="33" fillId="37" borderId="0" applyNumberFormat="0" applyBorder="0" applyAlignment="0" applyProtection="0">
      <alignment vertical="center"/>
    </xf>
    <xf numFmtId="0" fontId="33" fillId="34" borderId="0" applyNumberFormat="0" applyBorder="0" applyAlignment="0" applyProtection="0">
      <alignment vertical="center"/>
    </xf>
    <xf numFmtId="0" fontId="31" fillId="18" borderId="0" applyNumberFormat="0" applyBorder="0" applyAlignment="0" applyProtection="0">
      <alignment vertical="center"/>
    </xf>
    <xf numFmtId="0" fontId="31" fillId="33" borderId="0" applyNumberFormat="0" applyBorder="0" applyAlignment="0" applyProtection="0">
      <alignment vertical="center"/>
    </xf>
    <xf numFmtId="0" fontId="33" fillId="13" borderId="0" applyNumberFormat="0" applyBorder="0" applyAlignment="0" applyProtection="0">
      <alignment vertical="center"/>
    </xf>
    <xf numFmtId="0" fontId="33" fillId="39" borderId="0" applyNumberFormat="0" applyBorder="0" applyAlignment="0" applyProtection="0">
      <alignment vertical="center"/>
    </xf>
    <xf numFmtId="0" fontId="33" fillId="24" borderId="0" applyNumberFormat="0" applyBorder="0" applyAlignment="0" applyProtection="0">
      <alignment vertical="center"/>
    </xf>
    <xf numFmtId="0" fontId="33" fillId="38" borderId="0" applyNumberFormat="0" applyBorder="0" applyAlignment="0" applyProtection="0">
      <alignment vertical="center"/>
    </xf>
    <xf numFmtId="0" fontId="31" fillId="31" borderId="0" applyNumberFormat="0" applyBorder="0" applyAlignment="0" applyProtection="0">
      <alignment vertical="center"/>
    </xf>
    <xf numFmtId="0" fontId="46" fillId="0" borderId="0"/>
    <xf numFmtId="0" fontId="33" fillId="28"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0" zoomScaleNormal="80" zoomScalePageLayoutView="40" zoomScaleSheetLayoutView="40" topLeftCell="A57" workbookViewId="0">
      <selection activeCell="F65" sqref="F65"/>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3776247689</v>
      </c>
      <c r="L20" s="102"/>
      <c r="M20" s="102">
        <v>44561</v>
      </c>
      <c r="N20" s="103">
        <f>+(M20-L20)/30</f>
        <v>1485.36666666667</v>
      </c>
      <c r="O20" s="104"/>
      <c r="U20" s="125"/>
      <c r="V20" s="126">
        <f ca="1">NOW()</f>
        <v>44194.8407638889</v>
      </c>
      <c r="W20" s="126">
        <f ca="1">NOW()</f>
        <v>44194.8407638889</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26</v>
      </c>
      <c r="K49" s="119">
        <v>175000000</v>
      </c>
      <c r="L49" s="70" t="s">
        <v>50</v>
      </c>
      <c r="M49" s="120">
        <f t="shared" si="2"/>
        <v>1</v>
      </c>
      <c r="N49" s="70" t="s">
        <v>51</v>
      </c>
      <c r="O49" s="70" t="s">
        <v>50</v>
      </c>
      <c r="P49" s="121"/>
    </row>
    <row r="50" s="7" customFormat="1" ht="24.75" customHeight="1" spans="1:16">
      <c r="A50" s="68">
        <v>3</v>
      </c>
      <c r="B50" s="69" t="s">
        <v>55</v>
      </c>
      <c r="C50" s="70" t="s">
        <v>46</v>
      </c>
      <c r="D50" s="71" t="s">
        <v>56</v>
      </c>
      <c r="E50" s="72">
        <v>40917</v>
      </c>
      <c r="F50" s="72">
        <v>41274</v>
      </c>
      <c r="G50" s="73">
        <f t="shared" si="3"/>
        <v>11.9</v>
      </c>
      <c r="H50" s="69" t="s">
        <v>57</v>
      </c>
      <c r="I50" s="71" t="s">
        <v>11</v>
      </c>
      <c r="J50" s="71" t="s">
        <v>58</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59</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55</v>
      </c>
      <c r="C52" s="70" t="s">
        <v>46</v>
      </c>
      <c r="D52" s="71" t="s">
        <v>60</v>
      </c>
      <c r="E52" s="72">
        <v>41282</v>
      </c>
      <c r="F52" s="72">
        <v>41639</v>
      </c>
      <c r="G52" s="73">
        <f t="shared" si="4"/>
        <v>11.9</v>
      </c>
      <c r="H52" s="69" t="s">
        <v>57</v>
      </c>
      <c r="I52" s="71" t="s">
        <v>11</v>
      </c>
      <c r="J52" s="71" t="s">
        <v>58</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61</v>
      </c>
      <c r="E53" s="72">
        <v>41283</v>
      </c>
      <c r="F53" s="72">
        <v>41639</v>
      </c>
      <c r="G53" s="73">
        <f t="shared" si="4"/>
        <v>11.8666666666667</v>
      </c>
      <c r="H53" s="69" t="s">
        <v>54</v>
      </c>
      <c r="I53" s="71" t="s">
        <v>11</v>
      </c>
      <c r="J53" s="71" t="s">
        <v>26</v>
      </c>
      <c r="K53" s="123">
        <v>175000000</v>
      </c>
      <c r="L53" s="70" t="s">
        <v>50</v>
      </c>
      <c r="M53" s="120">
        <f t="shared" si="2"/>
        <v>1</v>
      </c>
      <c r="N53" s="70" t="s">
        <v>51</v>
      </c>
      <c r="O53" s="70" t="s">
        <v>50</v>
      </c>
      <c r="P53" s="122"/>
    </row>
    <row r="54" s="8" customFormat="1" ht="24.75" customHeight="1" outlineLevel="1" spans="1:16">
      <c r="A54" s="74">
        <v>7</v>
      </c>
      <c r="B54" s="69" t="s">
        <v>62</v>
      </c>
      <c r="C54" s="70" t="s">
        <v>46</v>
      </c>
      <c r="D54" s="71" t="s">
        <v>63</v>
      </c>
      <c r="E54" s="72">
        <v>41516</v>
      </c>
      <c r="F54" s="72">
        <v>42004</v>
      </c>
      <c r="G54" s="73">
        <f t="shared" si="4"/>
        <v>16.2666666666667</v>
      </c>
      <c r="H54" s="69" t="s">
        <v>64</v>
      </c>
      <c r="I54" s="71" t="s">
        <v>11</v>
      </c>
      <c r="J54" s="71" t="s">
        <v>65</v>
      </c>
      <c r="K54" s="123">
        <v>1627170195</v>
      </c>
      <c r="L54" s="70" t="s">
        <v>50</v>
      </c>
      <c r="M54" s="120">
        <f t="shared" si="2"/>
        <v>1</v>
      </c>
      <c r="N54" s="70" t="s">
        <v>51</v>
      </c>
      <c r="O54" s="70" t="s">
        <v>66</v>
      </c>
      <c r="P54" s="122"/>
    </row>
    <row r="55" s="8" customFormat="1" ht="24.75" customHeight="1" outlineLevel="1" spans="1:16">
      <c r="A55" s="74">
        <v>8</v>
      </c>
      <c r="B55" s="69" t="s">
        <v>62</v>
      </c>
      <c r="C55" s="70" t="s">
        <v>46</v>
      </c>
      <c r="D55" s="71" t="s">
        <v>63</v>
      </c>
      <c r="E55" s="72">
        <v>41516</v>
      </c>
      <c r="F55" s="72">
        <v>42004</v>
      </c>
      <c r="G55" s="73">
        <f t="shared" si="4"/>
        <v>16.2666666666667</v>
      </c>
      <c r="H55" s="69" t="s">
        <v>67</v>
      </c>
      <c r="I55" s="71" t="s">
        <v>11</v>
      </c>
      <c r="J55" s="71" t="s">
        <v>58</v>
      </c>
      <c r="K55" s="119">
        <v>574295363</v>
      </c>
      <c r="L55" s="70" t="s">
        <v>50</v>
      </c>
      <c r="M55" s="120">
        <f t="shared" si="2"/>
        <v>1</v>
      </c>
      <c r="N55" s="70" t="s">
        <v>51</v>
      </c>
      <c r="O55" s="70" t="s">
        <v>66</v>
      </c>
      <c r="P55" s="122"/>
    </row>
    <row r="56" s="8" customFormat="1" ht="24.75" customHeight="1" outlineLevel="1" spans="1:16">
      <c r="A56" s="74">
        <v>9</v>
      </c>
      <c r="B56" s="69" t="s">
        <v>62</v>
      </c>
      <c r="C56" s="70" t="s">
        <v>46</v>
      </c>
      <c r="D56" s="71" t="s">
        <v>68</v>
      </c>
      <c r="E56" s="72">
        <v>41530</v>
      </c>
      <c r="F56" s="72">
        <v>42004</v>
      </c>
      <c r="G56" s="73">
        <f t="shared" si="4"/>
        <v>15.8</v>
      </c>
      <c r="H56" s="69" t="s">
        <v>67</v>
      </c>
      <c r="I56" s="71" t="s">
        <v>11</v>
      </c>
      <c r="J56" s="71" t="s">
        <v>69</v>
      </c>
      <c r="K56" s="119">
        <v>1205273334</v>
      </c>
      <c r="L56" s="70" t="s">
        <v>50</v>
      </c>
      <c r="M56" s="120">
        <f t="shared" si="2"/>
        <v>1</v>
      </c>
      <c r="N56" s="70" t="s">
        <v>51</v>
      </c>
      <c r="O56" s="70" t="s">
        <v>66</v>
      </c>
      <c r="P56" s="122"/>
    </row>
    <row r="57" s="8" customFormat="1" ht="24.75" customHeight="1" outlineLevel="1" spans="1:16">
      <c r="A57" s="74">
        <v>10</v>
      </c>
      <c r="B57" s="69" t="s">
        <v>62</v>
      </c>
      <c r="C57" s="70" t="s">
        <v>46</v>
      </c>
      <c r="D57" s="71" t="s">
        <v>68</v>
      </c>
      <c r="E57" s="72">
        <v>41530</v>
      </c>
      <c r="F57" s="72">
        <v>42004</v>
      </c>
      <c r="G57" s="73">
        <f t="shared" si="4"/>
        <v>15.8</v>
      </c>
      <c r="H57" s="69" t="s">
        <v>67</v>
      </c>
      <c r="I57" s="71" t="s">
        <v>11</v>
      </c>
      <c r="J57" s="71" t="s">
        <v>70</v>
      </c>
      <c r="K57" s="119">
        <v>482109333</v>
      </c>
      <c r="L57" s="70" t="s">
        <v>50</v>
      </c>
      <c r="M57" s="120">
        <f t="shared" si="2"/>
        <v>1</v>
      </c>
      <c r="N57" s="70" t="s">
        <v>51</v>
      </c>
      <c r="O57" s="70" t="s">
        <v>66</v>
      </c>
      <c r="P57" s="122"/>
    </row>
    <row r="58" s="8" customFormat="1" ht="24.75" customHeight="1" outlineLevel="1" spans="1:16">
      <c r="A58" s="74">
        <v>11</v>
      </c>
      <c r="B58" s="69" t="s">
        <v>62</v>
      </c>
      <c r="C58" s="70" t="s">
        <v>46</v>
      </c>
      <c r="D58" s="71" t="s">
        <v>68</v>
      </c>
      <c r="E58" s="72">
        <v>41530</v>
      </c>
      <c r="F58" s="72">
        <v>42004</v>
      </c>
      <c r="G58" s="73">
        <f t="shared" si="4"/>
        <v>15.8</v>
      </c>
      <c r="H58" s="69" t="s">
        <v>67</v>
      </c>
      <c r="I58" s="71" t="s">
        <v>11</v>
      </c>
      <c r="J58" s="71" t="s">
        <v>49</v>
      </c>
      <c r="K58" s="119">
        <v>482109333</v>
      </c>
      <c r="L58" s="70" t="s">
        <v>50</v>
      </c>
      <c r="M58" s="120">
        <f t="shared" si="2"/>
        <v>1</v>
      </c>
      <c r="N58" s="70" t="s">
        <v>51</v>
      </c>
      <c r="O58" s="70" t="s">
        <v>66</v>
      </c>
      <c r="P58" s="122"/>
    </row>
    <row r="59" s="8" customFormat="1" ht="24.75" customHeight="1" outlineLevel="1" spans="1:16">
      <c r="A59" s="74">
        <v>12</v>
      </c>
      <c r="B59" s="69" t="s">
        <v>62</v>
      </c>
      <c r="C59" s="70" t="s">
        <v>46</v>
      </c>
      <c r="D59" s="71" t="s">
        <v>71</v>
      </c>
      <c r="E59" s="72">
        <v>41530</v>
      </c>
      <c r="F59" s="72">
        <v>42004</v>
      </c>
      <c r="G59" s="73">
        <f t="shared" si="4"/>
        <v>15.8</v>
      </c>
      <c r="H59" s="69" t="s">
        <v>72</v>
      </c>
      <c r="I59" s="71" t="s">
        <v>11</v>
      </c>
      <c r="J59" s="71" t="s">
        <v>65</v>
      </c>
      <c r="K59" s="119">
        <v>3607426473</v>
      </c>
      <c r="L59" s="70" t="s">
        <v>50</v>
      </c>
      <c r="M59" s="120">
        <f t="shared" si="2"/>
        <v>1</v>
      </c>
      <c r="N59" s="70" t="s">
        <v>51</v>
      </c>
      <c r="O59" s="70" t="s">
        <v>66</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65</v>
      </c>
      <c r="K60" s="119">
        <v>190000000</v>
      </c>
      <c r="L60" s="70" t="s">
        <v>50</v>
      </c>
      <c r="M60" s="120">
        <f t="shared" si="2"/>
        <v>1</v>
      </c>
      <c r="N60" s="70" t="s">
        <v>51</v>
      </c>
      <c r="O60" s="70" t="s">
        <v>66</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65</v>
      </c>
      <c r="K61" s="119">
        <v>200000000</v>
      </c>
      <c r="L61" s="70" t="s">
        <v>50</v>
      </c>
      <c r="M61" s="120">
        <f t="shared" si="2"/>
        <v>1</v>
      </c>
      <c r="N61" s="70" t="s">
        <v>51</v>
      </c>
      <c r="O61" s="70" t="s">
        <v>66</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65</v>
      </c>
      <c r="K64" s="119">
        <v>100000000</v>
      </c>
      <c r="L64" s="70" t="s">
        <v>50</v>
      </c>
      <c r="M64" s="120">
        <f t="shared" si="2"/>
        <v>1</v>
      </c>
      <c r="N64" s="70" t="s">
        <v>51</v>
      </c>
      <c r="O64" s="70" t="s">
        <v>66</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65</v>
      </c>
      <c r="K65" s="119">
        <v>100000000</v>
      </c>
      <c r="L65" s="70" t="s">
        <v>50</v>
      </c>
      <c r="M65" s="120">
        <f t="shared" si="2"/>
        <v>1</v>
      </c>
      <c r="N65" s="70" t="s">
        <v>51</v>
      </c>
      <c r="O65" s="70" t="s">
        <v>66</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65</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65</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55</v>
      </c>
      <c r="C80" s="70" t="s">
        <v>46</v>
      </c>
      <c r="D80" s="71" t="s">
        <v>114</v>
      </c>
      <c r="E80" s="129">
        <v>41648</v>
      </c>
      <c r="F80" s="129">
        <v>42004</v>
      </c>
      <c r="G80" s="73">
        <f t="shared" si="4"/>
        <v>11.8666666666667</v>
      </c>
      <c r="H80" s="69" t="s">
        <v>57</v>
      </c>
      <c r="I80" s="71" t="s">
        <v>11</v>
      </c>
      <c r="J80" s="71" t="s">
        <v>58</v>
      </c>
      <c r="K80" s="119">
        <v>150000000</v>
      </c>
      <c r="L80" s="70" t="s">
        <v>50</v>
      </c>
      <c r="M80" s="120">
        <f t="shared" si="2"/>
        <v>1</v>
      </c>
      <c r="N80" s="70" t="s">
        <v>51</v>
      </c>
      <c r="O80" s="70" t="s">
        <v>50</v>
      </c>
      <c r="P80" s="122"/>
    </row>
    <row r="81" s="8" customFormat="1" ht="24.75" customHeight="1" outlineLevel="1" spans="1:16">
      <c r="A81" s="74">
        <v>34</v>
      </c>
      <c r="B81" s="69" t="s">
        <v>55</v>
      </c>
      <c r="C81" s="70" t="s">
        <v>46</v>
      </c>
      <c r="D81" s="71" t="s">
        <v>115</v>
      </c>
      <c r="E81" s="129">
        <v>42012</v>
      </c>
      <c r="F81" s="129">
        <v>42360</v>
      </c>
      <c r="G81" s="73">
        <f t="shared" si="4"/>
        <v>11.6</v>
      </c>
      <c r="H81" s="69" t="s">
        <v>57</v>
      </c>
      <c r="I81" s="71" t="s">
        <v>11</v>
      </c>
      <c r="J81" s="71" t="s">
        <v>58</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26</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26</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69</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66</v>
      </c>
      <c r="E167" s="17"/>
      <c r="F167" s="24"/>
      <c r="G167" s="149" t="s">
        <v>66</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230351109.029</v>
      </c>
      <c r="F185" s="181"/>
      <c r="G185" s="182"/>
      <c r="H185" s="183"/>
      <c r="I185" s="177" t="s">
        <v>164</v>
      </c>
      <c r="J185" s="178">
        <f>+SUM(M179:M183)</f>
        <v>0.038</v>
      </c>
      <c r="K185" s="179" t="s">
        <v>165</v>
      </c>
      <c r="L185" s="179"/>
      <c r="M185" s="180">
        <f>+J185*(SUM(K20:K35))</f>
        <v>143497412.182</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66</v>
      </c>
      <c r="C2">
        <v>93142008</v>
      </c>
      <c r="D2" t="s">
        <v>128</v>
      </c>
      <c r="E2" t="s">
        <v>13</v>
      </c>
      <c r="F2" t="s">
        <v>198</v>
      </c>
      <c r="G2" t="s">
        <v>66</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69</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58</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26</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65</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2020-12-30T01:10:45Z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