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MAGDALENA\"/>
    </mc:Choice>
  </mc:AlternateContent>
  <xr:revisionPtr revIDLastSave="0" documentId="13_ncr:1_{B993951D-AC51-42F8-B2AF-2BA1A183E018}"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<sst xmlns="http://schemas.openxmlformats.org/spreadsheetml/2006/main" count="3048" uniqueCount="2687">
  <si>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</si>
  <si>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</si>
  <si>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</si>
  <si>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</si>
  <si>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</si>
  <si>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</si>
  <si>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</si>
  <si>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</si>
  <si>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</si>
  <si>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</si>
  <si>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</si>
  <si>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</si>
  <si>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</si>
  <si>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</si>
  <si>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</si>
  <si>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</si>
  <si>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</si>
  <si>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</si>
  <si>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</si>
  <si>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</si>
  <si>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</si>
  <si>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</si>
  <si>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</si>
  <si>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</si>
  <si>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</si>
  <si>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</si>
  <si>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</si>
  <si>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</si>
  <si>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</si>
  <si>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</si>
  <si>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</si>
  <si>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</si>
  <si>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</si>
  <si>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</si>
  <si>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</si>
  <si>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</si>
  <si>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</si>
  <si>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</si>
  <si>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</si>
  <si>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</si>
  <si>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</si>
  <si>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</si>
  <si>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</si>
  <si>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</si>
  <si>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</si>
  <si>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</si>
  <si>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</si>
  <si>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</si>
  <si>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</si>
  <si>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</si>
  <si>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</si>
  <si>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</si>
  <si>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</si>
  <si>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</si>
  <si>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</si>
  <si>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</si>
  <si>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</si>
  <si>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</si>
  <si>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</si>
  <si>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</si>
  <si>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</si>
  <si>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</si>
  <si>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</si>
  <si>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</si>
  <si>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</si>
  <si>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</si>
  <si>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</si>
  <si>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</si>
  <si>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</si>
  <si>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</si>
  <si>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</si>
  <si>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</si>
  <si>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</si>
  <si>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</si>
  <si>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</si>
  <si>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</si>
  <si>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</si>
  <si>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</si>
  <si>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</si>
  <si>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</si>
  <si>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</si>
  <si>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</si>
  <si>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</si>
  <si>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</si>
  <si>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</si>
  <si>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</si>
  <si>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</si>
  <si>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</si>
  <si>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</si>
  <si>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</si>
  <si>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</si>
  <si>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</si>
  <si>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</si>
  <si>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</si>
  <si>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</si>
  <si>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</si>
  <si>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</si>
  <si>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</si>
  <si>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</si>
  <si>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</si>
  <si>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</si>
  <si>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</si>
  <si>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</si>
  <si>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</si>
  <si>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</si>
  <si>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</si>
  <si>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</si>
  <si>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</si>
  <si>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</si>
  <si>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</si>
  <si>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</si>
  <si>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</si>
  <si>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</si>
  <si>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</si>
  <si>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</si>
  <si>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</si>
  <si>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</si>
  <si>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</si>
  <si>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</si>
  <si>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</si>
  <si>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</si>
  <si>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</si>
  <si>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</si>
  <si>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</si>
  <si>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</si>
  <si>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</si>
  <si>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</si>
  <si>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</si>
  <si>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</si>
  <si>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</si>
  <si>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</si>
  <si>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</si>
  <si>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</si>
  <si>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</si>
  <si>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</si>
  <si>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</si>
  <si>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</si>
  <si>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</si>
  <si>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</si>
  <si>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</si>
  <si>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</si>
  <si>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</si>
  <si>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</si>
  <si>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</si>
  <si>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</si>
  <si>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</si>
  <si>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</si>
  <si>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</si>
  <si>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</si>
  <si>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</si>
  <si>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</si>
  <si>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</si>
  <si>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</si>
  <si>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</si>
  <si>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</si>
  <si>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</si>
  <si>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</si>
  <si>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</si>
  <si>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</si>
  <si>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</si>
  <si>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</si>
  <si>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</si>
  <si>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</si>
  <si>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</si>
  <si>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</si>
  <si>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</si>
  <si>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</si>
  <si>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</si>
  <si>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</si>
  <si>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</si>
  <si>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</si>
  <si>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</si>
  <si>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</si>
  <si>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</si>
  <si>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</si>
  <si>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</si>
  <si>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</si>
  <si>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</si>
  <si>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</si>
  <si>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</si>
  <si>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</si>
  <si>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</si>
  <si>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</si>
  <si>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</si>
  <si>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</si>
  <si>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</si>
  <si>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</si>
  <si>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</si>
  <si>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</si>
  <si>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</si>
  <si>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</si>
  <si>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</si>
  <si>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</si>
  <si>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</si>
  <si>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</si>
  <si>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</si>
  <si>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</si>
  <si>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</si>
  <si>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</si>
  <si>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</si>
  <si>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</si>
  <si>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</si>
  <si>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</si>
  <si>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</si>
  <si>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</si>
  <si>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</si>
  <si>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</si>
  <si>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</si>
  <si>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</si>
  <si>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</si>
  <si>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</si>
  <si>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</si>
  <si>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</si>
  <si>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</si>
  <si>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</si>
  <si>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</si>
  <si>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</si>
  <si>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</si>
  <si>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</si>
  <si>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</si>
  <si>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</si>
  <si>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</si>
  <si>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</si>
  <si>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</si>
  <si>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</si>
  <si>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</si>
  <si>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</si>
  <si>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</si>
  <si>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</si>
  <si>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</si>
  <si>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</si>
  <si>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</si>
  <si>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</si>
  <si>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</si>
  <si>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</si>
  <si>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</si>
  <si>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</si>
  <si>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</si>
  <si>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</si>
  <si>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</si>
  <si>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</si>
  <si>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</si>
  <si>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</si>
  <si>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</si>
  <si>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</si>
  <si>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</si>
  <si>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</si>
  <si>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</si>
  <si>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</si>
  <si>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</si>
  <si>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</si>
  <si>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</si>
  <si>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</si>
  <si>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</si>
  <si>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</si>
  <si>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</si>
  <si>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</si>
  <si>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</si>
  <si>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</si>
  <si>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</si>
  <si>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</si>
  <si>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</si>
  <si>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</si>
  <si>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</si>
  <si>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</si>
  <si>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</si>
  <si>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</si>
  <si>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</si>
  <si>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</si>
  <si>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</si>
  <si>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</si>
  <si>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</si>
  <si>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</si>
  <si>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</si>
  <si>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</si>
  <si>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</si>
  <si>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</si>
  <si>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</si>
  <si>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</si>
  <si>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</si>
  <si>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</si>
  <si>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</si>
  <si>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</si>
  <si>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</si>
  <si>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</si>
  <si>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</si>
  <si>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</si>
  <si>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</si>
  <si>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</si>
  <si>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</si>
  <si>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</si>
  <si>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</si>
  <si>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</si>
  <si>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</si>
  <si>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</si>
  <si>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</si>
  <si>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</si>
  <si>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</si>
  <si>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</si>
  <si>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</si>
  <si>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</si>
  <si>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</si>
  <si>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</si>
  <si>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</si>
  <si>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</si>
  <si>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</si>
  <si>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</si>
  <si>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</si>
  <si>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</si>
  <si>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</si>
  <si>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</si>
  <si>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</si>
  <si>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</si>
  <si>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</si>
  <si>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</si>
  <si>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</si>
  <si>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</si>
  <si>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</si>
  <si>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</si>
  <si>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</si>
  <si>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</si>
  <si>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</si>
  <si>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</si>
  <si>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</si>
  <si>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</si>
  <si>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</si>
  <si>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</si>
  <si>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</si>
  <si>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</si>
  <si>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</si>
  <si>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</si>
  <si>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</si>
  <si>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</si>
  <si>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</si>
  <si>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</si>
  <si>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</si>
  <si>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</si>
  <si>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</si>
  <si>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</si>
  <si>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</si>
  <si>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</si>
  <si>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</si>
  <si>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</si>
  <si>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</si>
  <si>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</si>
  <si>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</si>
  <si>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</si>
  <si>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</si>
  <si>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</si>
  <si>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</si>
  <si>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</si>
  <si>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</si>
  <si>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</si>
  <si>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</si>
  <si>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</si>
  <si>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</si>
  <si>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</si>
  <si>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</si>
  <si>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</si>
  <si>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</si>
  <si>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</si>
  <si>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</si>
  <si>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</si>
  <si>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</si>
  <si>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</si>
  <si>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</si>
  <si>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</si>
  <si>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</si>
  <si>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</si>
  <si>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</si>
  <si>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</si>
  <si>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</si>
  <si>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</si>
  <si>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</si>
  <si>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</si>
  <si>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</si>
  <si>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</si>
  <si>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</si>
  <si>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</si>
  <si>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</si>
  <si>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</si>
  <si>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</si>
  <si>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</si>
  <si>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</si>
  <si>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</si>
  <si>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</si>
  <si>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</si>
  <si>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</si>
  <si>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</si>
  <si>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</si>
  <si>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</si>
  <si>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</si>
  <si>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</si>
  <si>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</si>
  <si>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</si>
  <si>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</si>
  <si>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</si>
  <si>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</si>
  <si>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</si>
  <si>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</si>
  <si>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</si>
  <si>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</si>
  <si>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</si>
  <si>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</si>
  <si>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</si>
  <si>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</si>
  <si>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</si>
  <si>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</si>
  <si>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</si>
  <si>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</si>
  <si>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</si>
  <si>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</si>
  <si>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</si>
  <si>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</si>
  <si>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</si>
  <si>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</si>
  <si>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</si>
  <si>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</si>
  <si>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</si>
  <si>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</si>
  <si>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</si>
  <si>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</si>
  <si>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</si>
  <si>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</si>
  <si>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</si>
  <si>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</si>
  <si>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</si>
  <si>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</si>
  <si>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</si>
  <si>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</si>
  <si>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</si>
  <si>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</si>
  <si>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</si>
  <si>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</si>
  <si>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</si>
  <si>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</si>
  <si>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</si>
  <si>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</si>
  <si>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</si>
  <si>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</si>
  <si>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</si>
  <si>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</si>
  <si>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</si>
  <si>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</si>
  <si>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</si>
  <si>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</si>
  <si>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</si>
  <si>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</si>
  <si>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</si>
  <si>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</si>
  <si>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</si>
  <si>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</si>
  <si>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</si>
  <si>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</si>
  <si>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</si>
  <si>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</si>
  <si>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</si>
  <si>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</si>
  <si>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</si>
  <si>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</si>
  <si>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</si>
  <si>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</si>
  <si>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</si>
  <si>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</si>
  <si>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</si>
  <si>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</si>
  <si>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</si>
  <si>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</si>
  <si>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</si>
  <si>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</si>
  <si>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</si>
  <si>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</si>
  <si>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</si>
  <si>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</si>
  <si>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</si>
  <si>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</si>
  <si>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</si>
  <si>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</si>
  <si>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</si>
  <si>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</si>
  <si>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</si>
  <si>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</si>
  <si>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</si>
  <si>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</si>
  <si>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</si>
  <si>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</si>
  <si>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</si>
  <si>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</si>
  <si>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</si>
  <si>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</si>
  <si>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</si>
  <si>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</si>
  <si>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</si>
  <si>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</si>
  <si>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</si>
  <si>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</si>
  <si>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</si>
  <si>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</si>
  <si>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</si>
  <si>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</si>
  <si>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</si>
  <si>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</si>
  <si>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</si>
  <si>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</si>
  <si>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</si>
  <si>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</si>
  <si>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</si>
  <si>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</si>
  <si>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</si>
  <si>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</si>
  <si>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</si>
  <si>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</si>
  <si>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</si>
  <si>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</si>
  <si>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</si>
  <si>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</si>
  <si>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</si>
  <si>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</si>
  <si>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</si>
  <si>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</si>
  <si>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</si>
  <si>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</si>
  <si>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</si>
  <si>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</si>
  <si>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</si>
  <si>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</si>
  <si>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</si>
  <si>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</si>
  <si>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</si>
  <si>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</si>
  <si>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</si>
  <si>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</si>
  <si>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</si>
  <si>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</si>
  <si>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</si>
  <si>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</si>
  <si>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</si>
  <si>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</si>
  <si>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</si>
  <si>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</si>
  <si>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</si>
  <si>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</si>
  <si>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</si>
  <si>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</si>
  <si>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</si>
  <si>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</si>
  <si>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</si>
  <si>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</si>
  <si>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</si>
  <si>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</si>
  <si>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</si>
  <si>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</si>
  <si>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</si>
  <si>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</si>
  <si>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</si>
  <si>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</si>
  <si>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</si>
  <si>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</si>
  <si>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</si>
  <si>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</si>
  <si>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</si>
  <si>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</si>
  <si>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</si>
  <si>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</si>
  <si>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</si>
  <si>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</si>
  <si>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</si>
  <si>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</si>
  <si>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</si>
  <si>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</si>
  <si>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</si>
  <si>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</si>
  <si>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</si>
  <si>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</si>
  <si>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</si>
  <si>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</si>
  <si>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</si>
  <si>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</si>
  <si>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</si>
  <si>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</si>
  <si>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</si>
  <si>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</si>
  <si>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</si>
  <si>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</si>
  <si>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</si>
  <si>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</si>
  <si>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</si>
  <si>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</si>
  <si>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</si>
  <si>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</si>
  <si>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</si>
  <si>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</si>
  <si>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</si>
  <si>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</si>
  <si>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</si>
  <si>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</si>
  <si>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</si>
  <si>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</si>
  <si>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</si>
  <si>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</si>
  <si>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</si>
  <si>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</si>
  <si>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</si>
  <si>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</si>
  <si>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</si>
  <si>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</si>
  <si>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</si>
  <si>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</si>
  <si>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</si>
  <si>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</si>
  <si>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</si>
  <si>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</si>
  <si>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</si>
  <si>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</si>
  <si>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</si>
  <si>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</si>
  <si>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</si>
  <si>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</si>
  <si>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</si>
  <si>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</si>
  <si>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</si>
  <si>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</si>
  <si>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</si>
  <si>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</si>
  <si>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</si>
  <si>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</si>
  <si>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</si>
  <si>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</si>
  <si>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</si>
  <si>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</si>
  <si>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</si>
  <si>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</si>
  <si>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</si>
  <si>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</si>
  <si>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</si>
  <si>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</si>
  <si>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</si>
  <si>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</si>
  <si>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</si>
  <si>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</si>
  <si>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</si>
  <si>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</si>
  <si>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</si>
  <si>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</si>
  <si>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</si>
  <si>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</si>
  <si>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</si>
  <si>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</si>
  <si>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</si>
  <si>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</si>
  <si>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</si>
  <si>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</si>
  <si>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</si>
  <si>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</si>
  <si>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</si>
  <si>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</si>
  <si>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</si>
  <si>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</si>
  <si>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</si>
  <si>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</si>
  <si>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</si>
  <si>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</si>
  <si>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</si>
  <si>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</si>
  <si>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</si>
  <si>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</si>
  <si>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</si>
  <si>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</si>
  <si>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</si>
  <si>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</si>
  <si>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</si>
  <si>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</si>
  <si>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</si>
  <si>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</si>
  <si>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</si>
  <si>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</si>
  <si>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</si>
  <si>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</si>
  <si>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</si>
  <si>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</si>
  <si>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</si>
  <si>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</si>
  <si>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</si>
  <si>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</si>
  <si>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</si>
  <si>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</si>
  <si>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</si>
  <si>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</si>
  <si>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</si>
  <si>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</si>
  <si>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</si>
  <si>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</si>
  <si>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</si>
  <si>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</si>
  <si>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</si>
  <si>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</si>
  <si>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</si>
  <si>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</si>
  <si>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</si>
  <si>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</si>
  <si>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</si>
  <si>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</si>
  <si>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</si>
  <si>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</si>
  <si>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</si>
  <si>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</si>
  <si>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</si>
  <si>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</si>
  <si>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</si>
  <si>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</si>
  <si>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</si>
  <si>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</si>
  <si>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</si>
  <si>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</si>
  <si>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</si>
  <si>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</si>
  <si>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</si>
  <si>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</si>
  <si>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</si>
  <si>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</si>
  <si>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</si>
  <si>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</si>
  <si>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</si>
  <si>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</si>
  <si>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</si>
  <si>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</si>
  <si>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</si>
  <si>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</si>
  <si>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</si>
  <si>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</si>
  <si>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</si>
  <si>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</si>
  <si>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</si>
  <si>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</si>
  <si>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</si>
  <si>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</si>
  <si>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</si>
  <si>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</si>
  <si>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</si>
  <si>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</si>
  <si>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</si>
  <si>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</si>
  <si>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</si>
  <si>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</si>
  <si>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</si>
  <si>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</si>
  <si>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</si>
  <si>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</si>
  <si>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</si>
  <si>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</si>
  <si>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</si>
  <si>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</si>
  <si>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</si>
  <si>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</si>
  <si>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</si>
  <si>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</si>
  <si>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</si>
  <si>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</si>
  <si>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</si>
  <si>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</si>
  <si>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</si>
  <si>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</si>
  <si>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</si>
  <si>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</si>
  <si>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</si>
  <si>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</si>
  <si>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</si>
  <si>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</si>
  <si>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</si>
  <si>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</si>
  <si>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</si>
  <si>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</si>
  <si>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</si>
  <si>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</si>
  <si>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</si>
  <si>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</si>
  <si>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</si>
  <si>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</si>
  <si>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</si>
  <si>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</si>
  <si>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</si>
  <si>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</si>
  <si>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</si>
  <si>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</si>
  <si>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</si>
  <si>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</si>
  <si>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</si>
  <si>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</si>
  <si>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</si>
  <si>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</si>
  <si>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</si>
  <si>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</si>
  <si>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</si>
  <si>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</si>
  <si>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</si>
  <si>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</si>
  <si>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</si>
  <si>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</si>
  <si>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</si>
  <si>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</si>
  <si>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</si>
  <si>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</si>
  <si>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</si>
  <si>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</si>
  <si>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</si>
  <si>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</si>
  <si>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</si>
  <si>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</si>
  <si>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</si>
  <si>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</si>
  <si>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</si>
  <si>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</si>
  <si>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</si>
  <si>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</si>
  <si>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</si>
  <si>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</si>
  <si>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</si>
  <si>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</si>
  <si>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</si>
  <si>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</si>
  <si>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</si>
  <si>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</si>
  <si>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</si>
  <si>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</si>
  <si>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</si>
  <si>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</si>
  <si>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</si>
  <si>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</si>
  <si>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</si>
  <si>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</si>
  <si>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</si>
  <si>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</si>
  <si>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</si>
  <si>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</si>
  <si>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</si>
  <si>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</si>
  <si>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</si>
  <si>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</si>
  <si>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</si>
  <si>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</si>
  <si>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</si>
  <si>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</si>
  <si>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</si>
  <si>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</si>
  <si>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</si>
  <si>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</si>
  <si>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</si>
  <si>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</si>
  <si>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</si>
  <si>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</si>
  <si>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</si>
  <si>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</si>
  <si>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</si>
  <si>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</si>
  <si>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</si>
  <si>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</si>
  <si>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</si>
  <si>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</si>
  <si>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</si>
  <si>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</si>
  <si>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</si>
  <si>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</si>
  <si>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</si>
  <si>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</si>
  <si>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</si>
  <si>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</si>
  <si>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</si>
  <si>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</si>
  <si>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</si>
  <si>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</si>
  <si>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</si>
  <si>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</si>
  <si>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</si>
  <si>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</si>
  <si>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</si>
  <si>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</si>
  <si>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</si>
  <si>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</si>
  <si>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</si>
  <si>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</si>
  <si>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</si>
  <si>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</si>
  <si>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</si>
  <si>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</si>
  <si>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</si>
  <si>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</si>
  <si>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</si>
  <si>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</si>
  <si>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</si>
  <si>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</si>
  <si>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</si>
  <si>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</si>
  <si>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</si>
  <si>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</si>
  <si>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</si>
  <si>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</si>
  <si>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</si>
  <si>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</si>
  <si>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</si>
  <si>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</si>
  <si>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</si>
  <si>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</si>
  <si>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</si>
  <si>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</si>
  <si>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</si>
  <si>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</si>
  <si>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</si>
  <si>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</si>
  <si>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</si>
  <si>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</si>
  <si>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</si>
  <si>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</si>
  <si>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</si>
  <si>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</si>
  <si>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</si>
  <si>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</si>
  <si>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</si>
  <si>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</si>
  <si>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</si>
  <si>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</si>
  <si>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</si>
  <si>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</si>
  <si>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</si>
  <si>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</si>
  <si>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</si>
  <si>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</si>
  <si>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</si>
  <si>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</si>
  <si>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</si>
  <si>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</si>
  <si>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</si>
  <si>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</si>
  <si>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</si>
  <si>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</si>
  <si>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</si>
  <si>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</si>
  <si>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</si>
  <si>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</si>
  <si>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</si>
  <si>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</si>
  <si>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</si>
  <si>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</si>
  <si>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</si>
  <si>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</si>
  <si>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</si>
  <si>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</si>
  <si>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</si>
  <si>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</si>
  <si>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</si>
  <si>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</si>
  <si>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</si>
  <si>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</si>
  <si>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</si>
  <si>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</si>
  <si>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</si>
  <si>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</si>
  <si>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</si>
  <si>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</si>
  <si>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</si>
  <si>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</si>
  <si>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</si>
  <si>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</si>
  <si>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</si>
  <si>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</si>
  <si>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</si>
  <si>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</si>
  <si>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</si>
  <si>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</si>
  <si>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</si>
  <si>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</si>
  <si>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</si>
  <si>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</si>
  <si>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</si>
  <si>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</si>
  <si>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</si>
  <si>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</si>
  <si>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</si>
  <si>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</si>
  <si>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</si>
  <si>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</si>
  <si>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</si>
  <si>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</si>
  <si>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</si>
  <si>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</si>
  <si>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</si>
  <si>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</si>
  <si>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</si>
  <si>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</si>
  <si>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</si>
  <si>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</si>
  <si>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</si>
  <si>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</si>
  <si>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</si>
  <si>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</si>
  <si>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</si>
  <si>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</si>
  <si>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</si>
  <si>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</si>
  <si>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</si>
  <si>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</si>
  <si>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</si>
  <si>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</si>
  <si>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</si>
  <si>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</si>
  <si>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</si>
  <si>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</si>
  <si>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</si>
  <si>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</si>
  <si>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</si>
  <si>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</si>
  <si>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</si>
  <si>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</si>
  <si>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</si>
  <si>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</si>
  <si>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</si>
  <si>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</si>
  <si>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</si>
  <si>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</si>
  <si>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</si>
  <si>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</si>
  <si>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</si>
  <si>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</si>
  <si>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</si>
  <si>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</si>
  <si>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</si>
  <si>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</si>
  <si>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</si>
  <si>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</si>
  <si>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</si>
  <si>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</si>
  <si>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</si>
  <si>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</si>
  <si>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</si>
  <si>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</si>
  <si>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</si>
  <si>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</si>
  <si>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</si>
  <si>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</si>
  <si>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</si>
  <si>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</si>
  <si>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</si>
  <si>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</si>
  <si>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</si>
  <si>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</si>
  <si>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</si>
  <si>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</si>
  <si>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</si>
  <si>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</si>
  <si>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</si>
  <si>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</si>
  <si>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</si>
  <si>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</si>
  <si>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</si>
  <si>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</si>
  <si>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</si>
  <si>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</si>
  <si>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</si>
  <si>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</si>
  <si>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</si>
  <si>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</si>
  <si>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</si>
  <si>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</si>
  <si>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</si>
  <si>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</si>
  <si>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</si>
  <si>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</si>
  <si>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</si>
  <si>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</si>
  <si>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</si>
  <si>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</si>
  <si>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</si>
  <si>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</si>
  <si>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</si>
  <si>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</si>
  <si>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</si>
  <si>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</si>
  <si>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</si>
  <si>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</si>
  <si>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</si>
  <si>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</si>
  <si>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</si>
  <si>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</si>
  <si>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</si>
  <si>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</si>
  <si>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</si>
  <si>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</si>
  <si>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</si>
  <si>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</si>
  <si>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</si>
  <si>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</si>
  <si>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</si>
  <si>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</si>
  <si>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</si>
  <si>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</si>
  <si>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</si>
  <si>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</si>
  <si>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</si>
  <si>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</si>
  <si>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</si>
  <si>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</si>
  <si>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</si>
  <si>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</si>
  <si>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</si>
  <si>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</si>
  <si>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</si>
  <si>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</si>
  <si>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</si>
  <si>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</si>
  <si>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</si>
  <si>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</si>
  <si>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</si>
  <si>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</si>
  <si>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</si>
  <si>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</si>
  <si>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</si>
  <si>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</si>
  <si>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</si>
  <si>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</si>
  <si>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</si>
  <si>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</si>
  <si>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</si>
  <si>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</si>
  <si>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</si>
  <si>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</si>
  <si>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</si>
  <si>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</si>
  <si>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</si>
  <si>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</si>
  <si>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</si>
  <si>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</si>
  <si>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</si>
  <si>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</si>
  <si>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</si>
  <si>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</si>
  <si>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</si>
  <si>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</si>
  <si>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</si>
  <si>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</si>
  <si>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</si>
  <si>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</si>
  <si>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</si>
  <si>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</si>
  <si>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</si>
  <si>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</si>
  <si>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</si>
  <si>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</si>
  <si>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</si>
  <si>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</si>
  <si>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</si>
  <si>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</si>
  <si>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</si>
  <si>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</si>
  <si>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</si>
  <si>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</si>
  <si>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</si>
  <si>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</si>
  <si>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</si>
  <si>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</si>
  <si>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</si>
  <si>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</si>
  <si>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</si>
  <si>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</si>
  <si>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</si>
  <si>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</si>
  <si>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</si>
  <si>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</si>
  <si>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</si>
  <si>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</si>
  <si>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</si>
  <si>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</si>
  <si>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</si>
  <si>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</si>
  <si>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</si>
  <si>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</si>
  <si>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</si>
  <si>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</si>
  <si>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</si>
  <si>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</si>
  <si>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</si>
  <si>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</si>
  <si>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</si>
  <si>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</si>
  <si>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</si>
  <si>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</si>
  <si>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</si>
  <si>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</si>
  <si>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</si>
  <si>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</si>
  <si>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</si>
  <si>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</si>
  <si>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</si>
  <si>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</si>
  <si>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</si>
  <si>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</si>
  <si>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</si>
  <si>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</si>
  <si>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</si>
  <si>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</si>
  <si>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</si>
  <si>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</si>
  <si>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</si>
  <si>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</si>
  <si>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</si>
  <si>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</si>
  <si>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</si>
  <si>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</si>
  <si>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</si>
  <si>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</si>
  <si>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</si>
  <si>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</si>
  <si>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</si>
  <si>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</si>
  <si>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</si>
  <si>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</si>
  <si>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</si>
  <si>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</si>
  <si>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</si>
  <si>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</si>
  <si>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</si>
  <si>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</si>
  <si>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</si>
  <si>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</si>
  <si>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</si>
  <si>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</si>
  <si>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</si>
  <si>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</si>
  <si>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</si>
  <si>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</si>
  <si>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</si>
  <si>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</si>
  <si>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</si>
  <si>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</si>
  <si>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</si>
  <si>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</si>
  <si>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</si>
  <si>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</si>
  <si>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</si>
  <si>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</si>
  <si>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</si>
  <si>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</si>
  <si>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</si>
  <si>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</si>
  <si>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</si>
  <si>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</si>
  <si>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</si>
  <si>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</si>
  <si>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</si>
  <si>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</si>
  <si>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</si>
  <si>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</si>
  <si>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</si>
  <si>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</si>
  <si>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</si>
  <si>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</si>
  <si>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</si>
  <si>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</si>
  <si>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</si>
  <si>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</si>
  <si>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</si>
  <si>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</si>
  <si>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</si>
  <si>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</si>
  <si>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</si>
  <si>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</si>
  <si>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</si>
  <si>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</si>
  <si>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</si>
  <si>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</si>
  <si>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</si>
  <si>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</si>
  <si>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</si>
  <si>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</si>
  <si>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</si>
  <si>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</si>
  <si>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</si>
  <si>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</si>
  <si>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</si>
  <si>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</si>
  <si>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</si>
  <si>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</si>
  <si>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</si>
  <si>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</si>
  <si>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</si>
  <si>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</si>
  <si>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</si>
  <si>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</si>
  <si>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</si>
  <si>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</si>
  <si>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</si>
  <si>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</si>
  <si>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</si>
  <si>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</si>
  <si>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</si>
  <si>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</si>
  <si>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</si>
  <si>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</si>
  <si>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</si>
  <si>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</si>
  <si>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</si>
  <si>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</si>
  <si>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</si>
  <si>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</si>
  <si>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</si>
  <si>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</si>
  <si>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</si>
  <si>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</si>
  <si>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</si>
  <si>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</si>
  <si>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</si>
  <si>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</si>
  <si>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</si>
  <si>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</si>
  <si>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</si>
  <si>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</si>
  <si>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</si>
  <si>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</si>
  <si>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</si>
  <si>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</si>
  <si>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</si>
  <si>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</si>
  <si>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</si>
  <si>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</si>
  <si>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</si>
  <si>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</si>
  <si>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</si>
  <si>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</si>
  <si>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</si>
  <si>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</si>
  <si>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</si>
  <si>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</si>
  <si>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</si>
  <si>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</si>
  <si>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</si>
  <si>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</si>
  <si>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</si>
  <si>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</si>
  <si>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</si>
  <si>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</si>
  <si>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</si>
  <si>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</si>
  <si>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</si>
  <si>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</si>
  <si>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</si>
  <si>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</si>
  <si>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</si>
  <si>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</si>
  <si>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</si>
  <si>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</si>
  <si>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</si>
  <si>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</si>
  <si>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</si>
  <si>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</si>
  <si>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</si>
  <si>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</si>
  <si>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</si>
  <si>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</si>
  <si>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</si>
  <si>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</si>
  <si>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</si>
  <si>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</si>
  <si>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</si>
  <si>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</si>
  <si>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</si>
  <si>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</si>
  <si>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</si>
  <si>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</si>
  <si>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</si>
  <si>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</si>
  <si>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</si>
  <si>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</si>
  <si>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</si>
  <si>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</si>
  <si>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</si>
  <si>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</si>
  <si>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</si>
  <si>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</si>
  <si>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</si>
  <si>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</si>
  <si>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</si>
  <si>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</si>
  <si>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</si>
  <si>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</si>
  <si>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</si>
  <si>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</si>
  <si>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</si>
  <si>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</si>
  <si>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</si>
  <si>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</si>
  <si>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</si>
  <si>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</si>
  <si>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</si>
  <si>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</si>
  <si>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</si>
  <si>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</si>
  <si>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</si>
  <si>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</si>
  <si>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</si>
  <si>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</si>
  <si>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</si>
  <si>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</si>
  <si>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</si>
  <si>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</si>
  <si>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</si>
  <si>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</si>
  <si>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</si>
  <si>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</si>
  <si>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</si>
  <si>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</si>
  <si>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</si>
  <si>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</si>
  <si>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</si>
  <si>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</si>
  <si>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</si>
  <si>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</si>
  <si>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</si>
  <si>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</si>
  <si>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</si>
  <si>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</si>
  <si>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</si>
  <si>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</si>
  <si>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</si>
  <si>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</si>
  <si>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</si>
  <si>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</si>
  <si>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</si>
  <si>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</si>
  <si>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</si>
  <si>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</si>
  <si>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</si>
  <si>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</si>
  <si>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</si>
  <si>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</si>
  <si>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</si>
  <si>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</si>
  <si>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</si>
  <si>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</si>
  <si>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</si>
  <si>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</si>
  <si>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</si>
  <si>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</si>
  <si>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</si>
  <si>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</si>
  <si>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</si>
  <si>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</si>
  <si>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</si>
  <si>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</si>
  <si>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</si>
  <si>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</si>
  <si>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</si>
  <si>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</si>
  <si>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</si>
  <si>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</si>
  <si>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</si>
  <si>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</si>
  <si>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</si>
  <si>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</si>
  <si>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</si>
  <si>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</si>
  <si>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</si>
  <si>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</si>
  <si>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</si>
  <si>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</si>
  <si>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</si>
  <si>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</si>
  <si>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</si>
  <si>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</si>
  <si>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</si>
  <si>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</si>
  <si>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</si>
  <si>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</si>
  <si>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</si>
  <si>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</si>
  <si>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</si>
  <si>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</si>
  <si>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</si>
  <si>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</si>
  <si>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</si>
  <si>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</si>
  <si>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</si>
  <si>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</si>
  <si>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</si>
  <si>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</si>
  <si>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</si>
  <si>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</si>
  <si>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</si>
  <si>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</si>
  <si>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</si>
  <si>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</si>
  <si>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</si>
  <si>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</si>
  <si>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</si>
  <si>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</si>
  <si>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</si>
  <si>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</si>
  <si>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</si>
  <si>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</si>
  <si>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</si>
  <si>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</si>
  <si>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</si>
  <si>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</si>
  <si>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</si>
  <si>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</si>
  <si>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</si>
  <si>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</si>
  <si>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</si>
  <si>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</si>
  <si>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</si>
  <si>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</si>
  <si>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</si>
  <si>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</si>
  <si>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</si>
  <si>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</si>
  <si>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</si>
  <si>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</si>
  <si>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</si>
  <si>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</si>
  <si>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</si>
  <si>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</si>
  <si>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</si>
  <si>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</si>
  <si>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</si>
  <si>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</si>
  <si>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</si>
  <si>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</si>
  <si>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</si>
  <si>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</si>
  <si>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</si>
  <si>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</si>
  <si>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</si>
  <si>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</si>
  <si>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</si>
  <si>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</si>
  <si>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</si>
  <si>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</si>
  <si>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</si>
  <si>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</si>
  <si>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</si>
  <si>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</si>
  <si>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</si>
  <si>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</si>
  <si>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</si>
  <si>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</si>
  <si>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</si>
  <si>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</si>
  <si>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</si>
  <si>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</si>
  <si>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</si>
  <si>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</si>
  <si>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</si>
  <si>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</si>
  <si>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</si>
  <si>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</si>
  <si>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</si>
  <si>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</si>
  <si>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</si>
  <si>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</si>
  <si>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</si>
  <si>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</si>
  <si>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</si>
  <si>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</si>
  <si>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</si>
  <si>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</si>
  <si>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</si>
  <si>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</si>
  <si>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</si>
  <si>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</si>
  <si>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</si>
  <si>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</si>
  <si>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</si>
  <si>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</si>
  <si>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</si>
  <si>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</si>
  <si>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</si>
  <si>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</si>
  <si>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</si>
  <si>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</si>
  <si>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</si>
  <si>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</si>
  <si>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</si>
  <si>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</si>
  <si>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</si>
  <si>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</si>
  <si>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</si>
  <si>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</si>
  <si>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</si>
  <si>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</si>
  <si>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</si>
  <si>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</si>
  <si>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</si>
  <si>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</si>
  <si>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</si>
  <si>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</si>
  <si>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</si>
  <si>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</si>
  <si>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</si>
  <si>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</si>
  <si>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</si>
  <si>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</si>
  <si>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</si>
  <si>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</si>
  <si>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</si>
  <si>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</si>
  <si>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</si>
  <si>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</si>
  <si>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</si>
  <si>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</si>
  <si>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</si>
  <si>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</si>
  <si>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</si>
  <si>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</si>
  <si>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</si>
  <si>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</si>
  <si>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</si>
  <si>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</si>
  <si>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</si>
  <si>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</si>
  <si>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</si>
  <si>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</si>
  <si>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</si>
  <si>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</si>
  <si>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</si>
  <si>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</si>
  <si>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</si>
  <si>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</si>
  <si>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</si>
  <si>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</si>
  <si>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</si>
  <si>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</si>
  <si>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</si>
  <si>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</si>
  <si>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</si>
  <si>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</si>
  <si>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</si>
  <si>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</si>
  <si>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</si>
  <si>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</si>
  <si>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</si>
  <si>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</si>
  <si>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</si>
  <si>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</si>
  <si>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</si>
  <si>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</si>
  <si>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</si>
  <si>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</si>
  <si>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</si>
  <si>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</si>
  <si>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</si>
  <si>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</si>
  <si>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</si>
  <si>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</si>
  <si>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</si>
  <si>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</si>
  <si>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</si>
  <si>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</si>
  <si>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</si>
  <si>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</si>
  <si>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</si>
  <si>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</si>
  <si>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</si>
  <si>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</si>
  <si>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</si>
  <si>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</si>
  <si>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</si>
  <si>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</si>
  <si>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</si>
  <si>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</si>
  <si>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</si>
  <si>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</si>
  <si>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</si>
  <si>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</si>
  <si>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</si>
  <si>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</si>
  <si>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</si>
  <si>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</si>
  <si>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</si>
  <si>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</si>
  <si>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</si>
  <si>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</si>
  <si>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</si>
  <si>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</si>
  <si>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</si>
  <si>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</si>
  <si>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</si>
  <si>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</si>
  <si>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</si>
  <si>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</si>
  <si>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</si>
  <si>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</si>
  <si>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</si>
  <si>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</si>
  <si>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</si>
  <si>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</si>
  <si>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</si>
  <si>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</si>
  <si>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</si>
  <si>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</si>
  <si>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</si>
  <si>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</si>
  <si>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</si>
  <si>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</si>
  <si>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</si>
  <si>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</si>
  <si>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</si>
  <si>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</si>
  <si>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</si>
  <si>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</si>
  <si>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</si>
  <si>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</si>
  <si>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</si>
  <si>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</si>
  <si>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</si>
  <si>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</si>
  <si>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</si>
  <si>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</si>
  <si>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</si>
  <si>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</si>
  <si>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</si>
  <si>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</si>
  <si>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</si>
  <si>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</si>
  <si>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</si>
  <si>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</si>
  <si>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</si>
  <si>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</si>
  <si>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</si>
  <si>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</si>
  <si>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</si>
  <si>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</si>
  <si>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</si>
  <si>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</si>
  <si>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</si>
  <si>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</si>
  <si>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</si>
  <si>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</si>
  <si>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</si>
  <si>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</si>
  <si>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</si>
  <si>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</si>
  <si>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</si>
  <si>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</si>
  <si>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</si>
  <si>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</si>
  <si>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</si>
  <si>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</si>
  <si>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</si>
  <si>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</si>
  <si>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</si>
  <si>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</si>
  <si>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</si>
  <si>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</si>
  <si>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</si>
  <si>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</si>
  <si>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</si>
  <si>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</si>
  <si>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</si>
  <si>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</si>
  <si>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</si>
  <si>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</si>
  <si>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</si>
  <si>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</si>
  <si>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</si>
  <si>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</si>
  <si>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</si>
  <si>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</si>
  <si>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</si>
  <si>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</si>
  <si>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</si>
  <si>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</si>
  <si>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</si>
  <si>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</si>
  <si>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</si>
  <si>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</si>
  <si>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</si>
  <si>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</si>
  <si>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</si>
  <si>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</si>
  <si>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</si>
  <si>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</si>
  <si>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</si>
  <si>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</si>
  <si>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</si>
  <si>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</si>
  <si>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</si>
  <si>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</si>
  <si>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</si>
  <si>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</si>
  <si>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</si>
  <si>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</si>
  <si>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</si>
  <si>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</si>
  <si>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</si>
  <si>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</si>
  <si>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</si>
  <si>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</si>
  <si>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</si>
  <si>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</si>
  <si>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</si>
  <si>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</si>
  <si>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</si>
  <si>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</si>
  <si>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</si>
  <si>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</si>
  <si>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</si>
  <si>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</si>
  <si>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</si>
  <si>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</si>
  <si>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</si>
  <si>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</si>
  <si>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</si>
  <si>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</si>
  <si>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</si>
  <si>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</si>
  <si>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</si>
  <si>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</si>
  <si>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</si>
  <si>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</si>
  <si>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</si>
  <si>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</si>
  <si>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</si>
  <si>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</si>
  <si>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</si>
  <si>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</si>
  <si>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</si>
  <si>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</si>
  <si>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</si>
  <si>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</si>
  <si>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</si>
  <si>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</si>
  <si>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</si>
  <si>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</si>
  <si>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</si>
  <si>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</si>
  <si>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</si>
  <si>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</si>
  <si>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</si>
  <si>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</si>
  <si>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</si>
  <si>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</si>
  <si>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</si>
  <si>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</si>
  <si>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</si>
  <si>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</si>
  <si>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</si>
  <si>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</si>
  <si>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</si>
  <si>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</si>
  <si>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</si>
  <si>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</si>
  <si>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</si>
  <si>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</si>
  <si>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</si>
  <si>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</si>
  <si>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</si>
  <si>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</si>
  <si>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</si>
  <si>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</si>
  <si>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</si>
  <si>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</si>
  <si>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</si>
  <si>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</si>
  <si>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</si>
  <si>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</si>
  <si>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</si>
  <si>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</si>
  <si>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</si>
  <si>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</si>
  <si>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</si>
  <si>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</si>
  <si>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</si>
  <si>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</si>
  <si>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</si>
  <si>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</si>
  <si>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</si>
  <si>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</si>
  <si>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</si>
  <si>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</si>
  <si>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</si>
  <si>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</si>
  <si>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</si>
  <si>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</si>
  <si>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</si>
  <si>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</si>
  <si>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</si>
  <si>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</si>
  <si>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</si>
  <si>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</si>
  <si>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</si>
  <si>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</si>
  <si>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</si>
  <si>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</si>
  <si>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</si>
  <si>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</si>
  <si>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</si>
  <si>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</si>
  <si>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</si>
  <si>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</si>
  <si>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</si>
  <si>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</si>
  <si>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</si>
  <si>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</si>
  <si>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</si>
  <si>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</si>
  <si>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</si>
  <si>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</si>
  <si>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</si>
  <si>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</si>
  <si>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</si>
  <si>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</si>
  <si>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</si>
  <si>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</si>
  <si>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</si>
  <si>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</si>
  <si>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</si>
  <si>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</si>
  <si>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</si>
  <si>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</si>
  <si>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</si>
  <si>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</si>
  <si>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</si>
  <si>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</si>
  <si>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</si>
  <si>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</si>
  <si>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</si>
  <si>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</si>
  <si>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</si>
  <si>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</si>
  <si>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</si>
  <si>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</si>
  <si>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</si>
  <si>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</si>
  <si>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</si>
  <si>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</si>
  <si>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</si>
  <si>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</si>
  <si>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</si>
  <si>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</si>
  <si>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</si>
  <si>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</si>
  <si>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</si>
  <si>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</si>
  <si>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</si>
  <si>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</si>
  <si>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</si>
  <si>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</si>
  <si>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</si>
  <si>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</si>
  <si>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</si>
  <si>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</si>
  <si>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</si>
  <si>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</si>
  <si>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</si>
  <si>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</si>
  <si>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</si>
  <si>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</si>
  <si>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</si>
  <si>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</si>
  <si>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</si>
  <si>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</si>
  <si>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</si>
  <si>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</si>
  <si>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</si>
  <si>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</si>
  <si>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</si>
  <si>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</si>
  <si>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</si>
  <si>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</si>
  <si>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</si>
  <si>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</si>
  <si>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</si>
  <si>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</si>
  <si>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</si>
  <si>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</si>
  <si>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</si>
  <si>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</si>
  <si>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</si>
  <si>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</si>
  <si>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</si>
  <si>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</si>
  <si>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</si>
  <si>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</si>
  <si>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</si>
  <si>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</si>
  <si>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</si>
  <si>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</si>
  <si>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</si>
  <si>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</si>
  <si>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</si>
  <si>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</si>
  <si>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</si>
  <si>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</si>
  <si>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</si>
  <si>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</si>
  <si>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</si>
  <si>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</si>
  <si>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</si>
  <si>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</si>
  <si>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</si>
  <si>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</si>
  <si>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</si>
  <si>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</si>
  <si>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</si>
  <si>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</si>
  <si>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</si>
  <si>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</si>
  <si>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</si>
  <si>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</si>
  <si>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</si>
  <si>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</si>
  <si>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</si>
  <si>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</si>
  <si>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</si>
  <si>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</si>
  <si>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</si>
  <si>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</si>
  <si>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</si>
  <si>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</si>
  <si>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</si>
  <si>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</si>
  <si>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</si>
  <si>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</si>
  <si>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</si>
  <si>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</si>
  <si>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</si>
  <si>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</si>
  <si>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</si>
  <si>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</si>
  <si>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</si>
  <si>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</si>
  <si>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</si>
  <si>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</si>
  <si>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</si>
  <si>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</si>
  <si>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</si>
  <si>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</si>
  <si>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</si>
  <si>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</si>
  <si>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</si>
  <si>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</si>
  <si>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</si>
  <si>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</si>
  <si>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</si>
  <si>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</si>
  <si>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</si>
  <si>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</si>
  <si>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</si>
  <si>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</si>
  <si>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</si>
  <si>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</si>
  <si>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</si>
  <si>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</si>
  <si>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</si>
  <si>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</si>
  <si>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</si>
  <si>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</si>
  <si>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</si>
  <si>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</si>
  <si>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</si>
  <si>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</si>
  <si>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</si>
  <si>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</si>
  <si>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</si>
  <si>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</si>
  <si>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</si>
  <si>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</si>
  <si>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</si>
  <si>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</si>
  <si>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</si>
  <si>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</si>
  <si>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</si>
  <si>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</si>
  <si>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</si>
  <si>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</si>
  <si>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</si>
  <si>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</si>
  <si>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</si>
  <si>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</si>
  <si>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</si>
  <si>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</si>
  <si>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</si>
  <si>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</si>
  <si>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</si>
  <si>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</si>
  <si>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</si>
  <si>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</si>
  <si>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</si>
  <si>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</si>
  <si>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</si>
  <si>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</si>
  <si>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</si>
  <si>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</si>
  <si>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</si>
  <si>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</si>
  <si>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</si>
  <si>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</si>
  <si>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</si>
  <si>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</si>
  <si>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</si>
  <si>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</si>
  <si>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</si>
  <si>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</si>
  <si>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</si>
  <si>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</si>
  <si>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</si>
  <si>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</si>
  <si>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</si>
  <si>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</si>
  <si>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</si>
  <si>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</si>
  <si>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</si>
  <si>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</si>
  <si>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</si>
  <si>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</si>
  <si>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</si>
  <si>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</si>
  <si>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</si>
  <si>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</si>
  <si>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</si>
  <si>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</si>
  <si>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</si>
  <si>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</si>
  <si>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</si>
  <si>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</si>
  <si>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</si>
  <si>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</si>
  <si>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</si>
  <si>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</si>
  <si>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</si>
  <si>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</si>
  <si>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</si>
  <si>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</si>
  <si>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</si>
  <si>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</si>
  <si>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</si>
  <si>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</si>
  <si>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</si>
  <si>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</si>
  <si>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</si>
  <si>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</si>
  <si>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</si>
  <si>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</si>
  <si>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</si>
  <si>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</si>
  <si>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</si>
  <si>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</si>
  <si>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</si>
  <si>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</si>
  <si>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</si>
  <si>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</si>
  <si>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</si>
  <si>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</si>
  <si>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</si>
  <si>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</si>
  <si>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</si>
  <si>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</si>
  <si>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</si>
  <si>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</si>
  <si>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</si>
  <si>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</si>
  <si>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</si>
  <si>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</si>
  <si>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</si>
  <si>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</si>
  <si>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</si>
  <si>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</si>
  <si>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</si>
  <si>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</si>
  <si>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</si>
  <si>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</si>
  <si>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</si>
  <si>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</si>
  <si>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</si>
  <si>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</si>
  <si>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</si>
  <si>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</si>
  <si>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</si>
  <si>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</si>
  <si>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</si>
  <si>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</si>
  <si>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</si>
  <si>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</si>
  <si>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</si>
  <si>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</si>
  <si>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</si>
  <si>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</si>
  <si>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</si>
  <si>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</si>
  <si>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</si>
  <si>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</si>
  <si>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</si>
  <si>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</si>
  <si>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</si>
  <si>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</si>
  <si>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</si>
  <si>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</si>
  <si>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</si>
  <si>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</si>
  <si>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</si>
  <si>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</si>
  <si>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</si>
  <si>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</si>
  <si>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</si>
  <si>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</si>
  <si>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</si>
  <si>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</si>
  <si>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</si>
  <si>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</si>
  <si>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</si>
  <si>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</si>
  <si>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</si>
  <si>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</si>
  <si>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</si>
  <si>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</si>
  <si>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</si>
  <si>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</si>
  <si>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</si>
  <si>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</si>
  <si>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</si>
  <si>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</si>
  <si>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</si>
  <si>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</si>
  <si>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</si>
  <si>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</si>
  <si>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</si>
  <si>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</si>
  <si>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</si>
  <si>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</si>
  <si>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</si>
  <si>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</si>
  <si>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</si>
  <si>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</si>
  <si>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</si>
  <si>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</si>
  <si>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</si>
  <si>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</si>
  <si>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</si>
  <si>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</si>
  <si>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</si>
  <si>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</si>
  <si>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</si>
  <si>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</si>
  <si>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</si>
  <si>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</si>
  <si>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</si>
  <si>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</si>
  <si>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</si>
  <si>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</si>
  <si>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</si>
  <si>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</si>
  <si>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</si>
  <si>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</si>
  <si>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</si>
  <si>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</si>
  <si>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</si>
  <si>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</si>
  <si>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</si>
  <si>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</si>
  <si>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</si>
  <si>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</si>
  <si>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</si>
  <si>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</si>
  <si>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</si>
  <si>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</si>
  <si>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</si>
  <si>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</si>
  <si>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</si>
  <si>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</si>
  <si>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</si>
  <si>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</si>
  <si>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</si>
  <si>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</si>
  <si>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</si>
  <si>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</si>
  <si>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</si>
  <si>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</si>
  <si>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</si>
  <si>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</si>
  <si>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</si>
  <si>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</si>
  <si>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</si>
  <si>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</si>
  <si>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</si>
  <si>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</si>
  <si>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</si>
  <si>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</si>
  <si>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</si>
  <si>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</si>
  <si>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</si>
  <si>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</si>
  <si>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</si>
  <si>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</si>
  <si>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</si>
  <si>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</si>
  <si>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</si>
  <si>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</si>
  <si>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</si>
  <si>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</si>
  <si>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</si>
  <si>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</si>
  <si>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</si>
  <si>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</si>
  <si>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</si>
  <si>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</si>
  <si>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</si>
  <si>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</si>
  <si>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</si>
  <si>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</si>
  <si>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</si>
  <si>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</si>
  <si>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</si>
  <si>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</si>
  <si>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</si>
  <si>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</si>
  <si>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</si>
  <si>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</si>
  <si>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</si>
  <si>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</si>
  <si>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</si>
  <si>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</si>
  <si>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</si>
  <si>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</si>
  <si>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</si>
  <si>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</si>
  <si>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</si>
  <si>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</si>
  <si>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</si>
  <si>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</si>
  <si>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</si>
  <si>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</si>
  <si>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</si>
  <si>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</si>
  <si>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</si>
  <si>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</si>
  <si>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</si>
  <si>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</si>
  <si>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</si>
  <si>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</si>
  <si>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</si>
  <si>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</si>
  <si>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</si>
  <si>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</si>
  <si>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</si>
  <si>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</si>
  <si>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</si>
  <si>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</si>
  <si>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</si>
  <si>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</si>
  <si>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</si>
  <si>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</si>
  <si>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</si>
  <si>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</si>
  <si>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</si>
  <si>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</si>
  <si>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</si>
  <si>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</si>
  <si>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</si>
  <si>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</si>
  <si>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</si>
  <si>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</si>
  <si>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</si>
  <si>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</si>
  <si>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</si>
  <si>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</si>
  <si>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</si>
  <si>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</si>
  <si>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</si>
  <si>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</si>
  <si>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</si>
  <si>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</si>
  <si>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</si>
  <si>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</si>
  <si>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</si>
  <si>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</si>
  <si>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</si>
  <si>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</si>
  <si>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</si>
  <si>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</si>
  <si>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</si>
  <si>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</si>
  <si>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</si>
  <si>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</si>
  <si>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</si>
  <si>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</si>
  <si>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</si>
  <si>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</si>
  <si>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</si>
  <si>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</si>
  <si>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</si>
  <si>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</si>
  <si>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</si>
  <si>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</si>
  <si>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</si>
  <si>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</si>
  <si>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</si>
  <si>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</si>
  <si>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</si>
  <si>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</si>
  <si>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</si>
  <si>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</si>
  <si>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</si>
  <si>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</si>
  <si>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</si>
  <si>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</si>
  <si>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</si>
  <si>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</si>
  <si>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</si>
  <si>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</si>
  <si>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</si>
  <si>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</si>
  <si>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</si>
  <si>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</si>
  <si>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</si>
  <si>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</si>
  <si>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</si>
  <si>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</si>
  <si>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</si>
  <si>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</si>
  <si>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</si>
  <si>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</si>
  <si>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</si>
  <si>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</si>
  <si>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</si>
  <si>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</si>
  <si>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</si>
  <si>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</si>
  <si>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</si>
  <si>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</si>
  <si>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</si>
  <si>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</si>
  <si>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</si>
  <si>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</si>
  <si>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</si>
  <si>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</si>
  <si>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</si>
  <si>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</si>
  <si>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</si>
  <si>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</si>
  <si>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</si>
  <si>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</si>
  <si>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</si>
  <si>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</si>
  <si>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</si>
  <si>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</si>
  <si>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</si>
  <si>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</si>
  <si>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</si>
  <si>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</si>
  <si>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</si>
  <si>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</si>
  <si>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</si>
  <si>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</si>
  <si>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</si>
  <si>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</si>
  <si>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</si>
  <si>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</si>
  <si>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</si>
  <si>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</si>
  <si>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</si>
  <si>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</si>
  <si>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</si>
  <si>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</si>
  <si>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</si>
  <si>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</si>
  <si>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</si>
  <si>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</si>
  <si>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</si>
  <si>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</si>
  <si>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</si>
  <si>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</si>
  <si>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</si>
  <si>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</si>
  <si>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</si>
  <si>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</si>
  <si>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</si>
  <si>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</si>
  <si>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</si>
  <si>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</si>
  <si>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</si>
  <si>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</si>
  <si>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</si>
  <si>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</si>
  <si>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</si>
  <si>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</si>
  <si>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</si>
  <si>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</si>
  <si>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</si>
  <si>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</si>
  <si>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</si>
  <si>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</si>
  <si>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</si>
  <si>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</si>
  <si>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</si>
  <si>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</si>
  <si>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</si>
  <si>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</si>
  <si>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</si>
  <si>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</si>
  <si>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</si>
  <si>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</si>
  <si>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</si>
  <si>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</si>
  <si>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</si>
  <si>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</si>
  <si>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</si>
  <si>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</si>
  <si>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</si>
  <si>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</si>
  <si>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</si>
  <si>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</si>
  <si>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</si>
  <si>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</si>
  <si>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</si>
  <si>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</si>
  <si>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</si>
  <si>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</si>
  <si>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</si>
  <si>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</si>
  <si>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</si>
  <si>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</si>
  <si>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</si>
  <si>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</si>
  <si>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</si>
  <si>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</si>
  <si>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</si>
  <si>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</si>
  <si>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</si>
  <si>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</si>
  <si>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</si>
  <si>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</si>
  <si>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</si>
  <si>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</si>
  <si>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</si>
  <si>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</si>
  <si>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</si>
  <si>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</si>
  <si>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</si>
  <si>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</si>
  <si>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</si>
  <si>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</si>
  <si>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</si>
  <si>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</si>
  <si>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</si>
  <si>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</si>
  <si>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</si>
  <si>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</si>
  <si>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</si>
  <si>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</si>
  <si>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</si>
  <si>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</si>
  <si>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</si>
  <si>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</si>
  <si>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</si>
  <si>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</si>
  <si>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</si>
  <si>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</si>
  <si>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</si>
  <si>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</si>
  <si>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</si>
  <si>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</si>
  <si>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</si>
  <si>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</si>
  <si>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</si>
  <si>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</si>
  <si>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</si>
  <si>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</si>
  <si>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</si>
  <si>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</si>
  <si>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</si>
  <si>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</si>
  <si>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</si>
  <si>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</si>
  <si>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</si>
  <si>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</si>
  <si>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</si>
  <si>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</si>
  <si>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</si>
  <si>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</si>
  <si>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</si>
  <si>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</si>
  <si>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</si>
  <si>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</si>
  <si>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</si>
  <si>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</si>
  <si>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</si>
  <si>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</si>
  <si>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</si>
  <si>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</si>
  <si>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</si>
  <si>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</si>
  <si>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</si>
  <si>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</si>
  <si>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</si>
  <si>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</si>
  <si>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</si>
  <si>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</si>
  <si>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</si>
  <si>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</si>
  <si>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</si>
  <si>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</si>
  <si>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</si>
  <si>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</si>
  <si>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</si>
  <si>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</si>
  <si>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</si>
  <si>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</si>
  <si>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</si>
  <si>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</si>
  <si>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</si>
  <si>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</si>
  <si>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</si>
  <si>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</si>
  <si>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</si>
  <si>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</si>
  <si>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</si>
  <si>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</si>
  <si>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</si>
  <si>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</si>
  <si>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</si>
  <si>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</si>
  <si>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</si>
  <si>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</si>
  <si>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</si>
  <si>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</si>
  <si>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</si>
  <si>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</si>
  <si>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</si>
  <si>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</si>
  <si>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</si>
  <si>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</si>
  <si>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</si>
  <si>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</si>
  <si>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</si>
  <si>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</si>
  <si>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</si>
  <si>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</si>
  <si>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</si>
  <si>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</si>
  <si>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</si>
  <si>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</si>
  <si>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</si>
  <si>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</si>
  <si>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</si>
  <si>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</si>
  <si>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</si>
  <si>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</si>
  <si>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</si>
  <si>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</si>
  <si>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</si>
  <si>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</si>
  <si>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</si>
  <si>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</si>
  <si>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</si>
  <si>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</si>
  <si>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</si>
  <si>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</si>
  <si>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</si>
  <si>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</si>
  <si>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</si>
  <si>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</si>
  <si>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</si>
  <si>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</si>
  <si>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</si>
  <si>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</si>
  <si>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</si>
  <si>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</si>
  <si>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</si>
  <si>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</si>
  <si>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</si>
  <si>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</si>
  <si>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</si>
  <si>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</si>
  <si>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</si>
  <si>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</si>
  <si>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</si>
  <si>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</si>
  <si>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</si>
  <si>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</si>
  <si>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</si>
  <si>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AMADA CASTILLO VIDES</t>
  </si>
  <si>
    <t>CARRERA 19C1 #10-17 VALLEDUPAR</t>
  </si>
  <si>
    <t>5723701</t>
  </si>
  <si>
    <t>fundacionsocialdonbosco@gmail.com</t>
  </si>
  <si>
    <t>2021-47-10001258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</si>
  <si>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</si>
  <si>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176/2016</t>
  </si>
  <si>
    <t>Prestar el servico de atención educación inicial y cuidado a niños y niñas menores de (5) años, o hasta su ingreso al grado de transición, y a mujeres gestantes y madres en perido de lactancia en los servicios de educación inicial y cuidado, con el fin de promover el desarrollo integral de la primera infancia con calidad, de conformidad con los lineamientos manual operativo, las directrices, y parámetros y estándares establecidos por el ICBF, en el marco de la estretagia de Atención Integral de Cero a Siempre.</t>
  </si>
  <si>
    <t>294/2016</t>
  </si>
  <si>
    <t>409/2016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</si>
</sst>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85" zoomScaleNormal="85" zoomScaleSheetLayoutView="40" zoomScalePageLayoutView="40" workbookViewId="0">
      <selection activeCell="A50" sqref="A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2681</v>
      </c>
      <c r="D15" s="35"/>
      <c r="E15" s="35"/>
      <c r="F15" s="5"/>
      <c r="G15" s="32" t="s">
        <v>1168</v>
      </c>
      <c r="H15" s="103" t="s">
        <v>711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711</v>
      </c>
      <c r="J20" s="150" t="s">
        <v>733</v>
      </c>
      <c r="K20" s="151">
        <v>1131290500</v>
      </c>
      <c r="L20" s="152">
        <v>44242</v>
      </c>
      <c r="M20" s="152">
        <v>44561</v>
      </c>
      <c r="N20" s="135">
        <f>+(M20-L20)/30</f>
        <v>10.633333333333333</v>
      </c>
      <c r="O20" s="138"/>
      <c r="U20" s="134"/>
      <c r="V20" s="105">
        <f ca="1">NOW()</f>
        <v>44193.477603125</v>
      </c>
      <c r="W20" s="105">
        <f ca="1">NOW()</f>
        <v>44193.477603125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2683</v>
      </c>
      <c r="E48" s="145">
        <v>42401</v>
      </c>
      <c r="F48" s="145">
        <v>42581</v>
      </c>
      <c r="G48" s="160">
        <f>IF(AND(E48&lt;&gt;"",F48&lt;&gt;""),((F48-E48)/30),"")</f>
        <v>6</v>
      </c>
      <c r="H48" s="114" t="s">
        <v>2684</v>
      </c>
      <c r="I48" s="113" t="s">
        <v>711</v>
      </c>
      <c r="J48" s="113" t="s">
        <v>733</v>
      </c>
      <c r="K48" s="116">
        <v>966801600</v>
      </c>
      <c r="L48" s="115" t="s">
        <v>1148</v>
      </c>
      <c r="M48" s="117">
        <v>1</v>
      </c>
      <c r="N48" s="115" t="s">
        <v>27</v>
      </c>
      <c r="O48" s="115" t="s">
        <v>26</v>
      </c>
      <c r="P48" s="78"/>
    </row>
    <row r="49" spans="1:16" s="6" customFormat="1" ht="24.75" customHeight="1" x14ac:dyDescent="0.25">
      <c r="A49" s="143">
        <v>2</v>
      </c>
      <c r="B49" s="122" t="s">
        <v>2676</v>
      </c>
      <c r="C49" s="124" t="s">
        <v>31</v>
      </c>
      <c r="D49" s="110" t="s">
        <v>2685</v>
      </c>
      <c r="E49" s="145">
        <v>42583</v>
      </c>
      <c r="F49" s="145">
        <v>42674</v>
      </c>
      <c r="G49" s="160">
        <f t="shared" ref="G49:G50" si="2">IF(AND(E49&lt;&gt;"",F49&lt;&gt;""),((F49-E49)/30),"")</f>
        <v>3.0333333333333332</v>
      </c>
      <c r="H49" s="114" t="s">
        <v>2684</v>
      </c>
      <c r="I49" s="113" t="s">
        <v>711</v>
      </c>
      <c r="J49" s="113" t="s">
        <v>733</v>
      </c>
      <c r="K49" s="116">
        <v>482809554</v>
      </c>
      <c r="L49" s="115" t="s">
        <v>1148</v>
      </c>
      <c r="M49" s="117">
        <v>1</v>
      </c>
      <c r="N49" s="115" t="s">
        <v>27</v>
      </c>
      <c r="O49" s="115" t="s">
        <v>26</v>
      </c>
      <c r="P49" s="78"/>
    </row>
    <row r="50" spans="1:16" s="6" customFormat="1" ht="24.75" customHeight="1" x14ac:dyDescent="0.25">
      <c r="A50" s="143">
        <v>3</v>
      </c>
      <c r="B50" s="122" t="s">
        <v>2676</v>
      </c>
      <c r="C50" s="124" t="s">
        <v>31</v>
      </c>
      <c r="D50" s="110" t="s">
        <v>2686</v>
      </c>
      <c r="E50" s="145">
        <v>42675</v>
      </c>
      <c r="F50" s="145">
        <v>42719</v>
      </c>
      <c r="G50" s="160">
        <f t="shared" si="2"/>
        <v>1.4666666666666666</v>
      </c>
      <c r="H50" s="119" t="s">
        <v>2684</v>
      </c>
      <c r="I50" s="113" t="s">
        <v>711</v>
      </c>
      <c r="J50" s="113" t="s">
        <v>733</v>
      </c>
      <c r="K50" s="116">
        <v>275397705</v>
      </c>
      <c r="L50" s="115" t="s">
        <v>1148</v>
      </c>
      <c r="M50" s="117">
        <v>1</v>
      </c>
      <c r="N50" s="115" t="s">
        <v>27</v>
      </c>
      <c r="O50" s="115" t="s">
        <v>26</v>
      </c>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56564525</v>
      </c>
      <c r="F185" s="92"/>
      <c r="G185" s="93"/>
      <c r="H185" s="88"/>
      <c r="I185" s="90" t="s">
        <v>2627</v>
      </c>
      <c r="J185" s="166">
        <f>+SUM(M179:M183)</f>
        <v>0.02</v>
      </c>
      <c r="K185" s="236" t="s">
        <v>2628</v>
      </c>
      <c r="L185" s="236"/>
      <c r="M185" s="94">
        <f>+J185*(SUM(K20:K35))</f>
        <v>22625810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2677</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t="s">
        <v>2678</v>
      </c>
      <c r="L211" s="21"/>
      <c r="M211" s="21"/>
      <c r="N211" s="21"/>
      <c r="O211" s="8"/>
    </row>
    <row r="212" spans="1:15" x14ac:dyDescent="0.25">
      <c r="A212" s="9"/>
      <c r="B212" s="27" t="s">
        <v>2619</v>
      </c>
      <c r="C212" s="147" t="s">
        <v>2677</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