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162AC838-0451-481A-B3E3-6E3E2D814381}"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<sst xmlns="http://schemas.openxmlformats.org/spreadsheetml/2006/main" count="3084" uniqueCount="2695">
  <si>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</si>
  <si>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</si>
  <si>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</si>
  <si>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</si>
  <si>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</si>
  <si>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</si>
  <si>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</si>
  <si>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</si>
  <si>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</si>
  <si>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</si>
  <si>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</si>
  <si>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</si>
  <si>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</si>
  <si>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</si>
  <si>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</si>
  <si>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</si>
  <si>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</si>
  <si>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</si>
  <si>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</si>
  <si>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</si>
  <si>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</si>
  <si>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</si>
  <si>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</si>
  <si>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</si>
  <si>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</si>
  <si>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</si>
  <si>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</si>
  <si>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</si>
  <si>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</si>
  <si>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</si>
  <si>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</si>
  <si>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</si>
  <si>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</si>
  <si>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</si>
  <si>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</si>
  <si>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</si>
  <si>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</si>
  <si>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</si>
  <si>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</si>
  <si>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</si>
  <si>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</si>
  <si>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</si>
  <si>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</si>
  <si>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</si>
  <si>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</si>
  <si>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</si>
  <si>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</si>
  <si>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</si>
  <si>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</si>
  <si>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</si>
  <si>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</si>
  <si>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</si>
  <si>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</si>
  <si>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</si>
  <si>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</si>
  <si>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</si>
  <si>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</si>
  <si>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</si>
  <si>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</si>
  <si>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</si>
  <si>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</si>
  <si>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</si>
  <si>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</si>
  <si>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</si>
  <si>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</si>
  <si>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</si>
  <si>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</si>
  <si>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</si>
  <si>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</si>
  <si>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</si>
  <si>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</si>
  <si>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</si>
  <si>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</si>
  <si>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</si>
  <si>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</si>
  <si>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</si>
  <si>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</si>
  <si>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</si>
  <si>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</si>
  <si>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</si>
  <si>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</si>
  <si>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</si>
  <si>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</si>
  <si>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</si>
  <si>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</si>
  <si>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</si>
  <si>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</si>
  <si>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</si>
  <si>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</si>
  <si>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</si>
  <si>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</si>
  <si>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</si>
  <si>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</si>
  <si>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</si>
  <si>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</si>
  <si>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</si>
  <si>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</si>
  <si>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</si>
  <si>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</si>
  <si>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</si>
  <si>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</si>
  <si>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</si>
  <si>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</si>
  <si>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</si>
  <si>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</si>
  <si>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</si>
  <si>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</si>
  <si>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</si>
  <si>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</si>
  <si>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</si>
  <si>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</si>
  <si>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</si>
  <si>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</si>
  <si>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</si>
  <si>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</si>
  <si>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</si>
  <si>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</si>
  <si>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</si>
  <si>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</si>
  <si>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</si>
  <si>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</si>
  <si>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</si>
  <si>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</si>
  <si>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</si>
  <si>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</si>
  <si>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</si>
  <si>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</si>
  <si>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</si>
  <si>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</si>
  <si>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</si>
  <si>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</si>
  <si>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</si>
  <si>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</si>
  <si>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</si>
  <si>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</si>
  <si>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</si>
  <si>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</si>
  <si>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</si>
  <si>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</si>
  <si>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</si>
  <si>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</si>
  <si>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</si>
  <si>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</si>
  <si>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</si>
  <si>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</si>
  <si>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</si>
  <si>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</si>
  <si>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</si>
  <si>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</si>
  <si>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</si>
  <si>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</si>
  <si>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</si>
  <si>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</si>
  <si>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</si>
  <si>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</si>
  <si>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</si>
  <si>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</si>
  <si>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</si>
  <si>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</si>
  <si>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</si>
  <si>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</si>
  <si>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</si>
  <si>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</si>
  <si>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</si>
  <si>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</si>
  <si>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</si>
  <si>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</si>
  <si>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</si>
  <si>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</si>
  <si>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</si>
  <si>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</si>
  <si>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</si>
  <si>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</si>
  <si>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</si>
  <si>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</si>
  <si>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</si>
  <si>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</si>
  <si>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</si>
  <si>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</si>
  <si>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</si>
  <si>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</si>
  <si>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</si>
  <si>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</si>
  <si>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</si>
  <si>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</si>
  <si>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</si>
  <si>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</si>
  <si>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</si>
  <si>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</si>
  <si>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</si>
  <si>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</si>
  <si>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</si>
  <si>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</si>
  <si>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</si>
  <si>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</si>
  <si>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</si>
  <si>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</si>
  <si>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</si>
  <si>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</si>
  <si>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</si>
  <si>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</si>
  <si>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</si>
  <si>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</si>
  <si>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</si>
  <si>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</si>
  <si>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</si>
  <si>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</si>
  <si>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</si>
  <si>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</si>
  <si>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</si>
  <si>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</si>
  <si>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</si>
  <si>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</si>
  <si>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</si>
  <si>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</si>
  <si>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</si>
  <si>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</si>
  <si>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</si>
  <si>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</si>
  <si>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</si>
  <si>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</si>
  <si>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</si>
  <si>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</si>
  <si>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</si>
  <si>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</si>
  <si>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</si>
  <si>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</si>
  <si>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</si>
  <si>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</si>
  <si>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</si>
  <si>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</si>
  <si>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</si>
  <si>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</si>
  <si>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</si>
  <si>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</si>
  <si>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</si>
  <si>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</si>
  <si>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</si>
  <si>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</si>
  <si>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</si>
  <si>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</si>
  <si>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</si>
  <si>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</si>
  <si>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</si>
  <si>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</si>
  <si>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</si>
  <si>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</si>
  <si>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</si>
  <si>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</si>
  <si>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</si>
  <si>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</si>
  <si>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</si>
  <si>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</si>
  <si>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</si>
  <si>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</si>
  <si>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</si>
  <si>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</si>
  <si>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</si>
  <si>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</si>
  <si>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</si>
  <si>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</si>
  <si>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</si>
  <si>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</si>
  <si>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</si>
  <si>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</si>
  <si>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</si>
  <si>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</si>
  <si>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</si>
  <si>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</si>
  <si>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</si>
  <si>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</si>
  <si>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</si>
  <si>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</si>
  <si>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</si>
  <si>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</si>
  <si>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</si>
  <si>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</si>
  <si>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</si>
  <si>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</si>
  <si>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</si>
  <si>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</si>
  <si>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</si>
  <si>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</si>
  <si>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</si>
  <si>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</si>
  <si>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</si>
  <si>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</si>
  <si>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</si>
  <si>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</si>
  <si>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</si>
  <si>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</si>
  <si>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</si>
  <si>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</si>
  <si>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</si>
  <si>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</si>
  <si>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</si>
  <si>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</si>
  <si>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</si>
  <si>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</si>
  <si>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</si>
  <si>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</si>
  <si>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</si>
  <si>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</si>
  <si>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</si>
  <si>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</si>
  <si>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</si>
  <si>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</si>
  <si>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</si>
  <si>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</si>
  <si>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</si>
  <si>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</si>
  <si>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</si>
  <si>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</si>
  <si>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</si>
  <si>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</si>
  <si>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</si>
  <si>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</si>
  <si>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</si>
  <si>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</si>
  <si>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</si>
  <si>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</si>
  <si>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</si>
  <si>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</si>
  <si>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</si>
  <si>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</si>
  <si>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</si>
  <si>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</si>
  <si>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</si>
  <si>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</si>
  <si>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</si>
  <si>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</si>
  <si>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</si>
  <si>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</si>
  <si>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</si>
  <si>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</si>
  <si>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</si>
  <si>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</si>
  <si>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</si>
  <si>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</si>
  <si>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</si>
  <si>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</si>
  <si>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</si>
  <si>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</si>
  <si>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</si>
  <si>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</si>
  <si>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</si>
  <si>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</si>
  <si>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</si>
  <si>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</si>
  <si>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</si>
  <si>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</si>
  <si>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</si>
  <si>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</si>
  <si>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</si>
  <si>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</si>
  <si>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</si>
  <si>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</si>
  <si>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</si>
  <si>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</si>
  <si>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</si>
  <si>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</si>
  <si>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</si>
  <si>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</si>
  <si>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</si>
  <si>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</si>
  <si>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</si>
  <si>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</si>
  <si>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</si>
  <si>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</si>
  <si>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</si>
  <si>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</si>
  <si>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</si>
  <si>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</si>
  <si>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</si>
  <si>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</si>
  <si>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</si>
  <si>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</si>
  <si>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</si>
  <si>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</si>
  <si>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</si>
  <si>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</si>
  <si>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</si>
  <si>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</si>
  <si>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</si>
  <si>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</si>
  <si>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</si>
  <si>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</si>
  <si>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</si>
  <si>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</si>
  <si>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</si>
  <si>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</si>
  <si>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</si>
  <si>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</si>
  <si>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</si>
  <si>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</si>
  <si>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</si>
  <si>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</si>
  <si>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</si>
  <si>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</si>
  <si>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</si>
  <si>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</si>
  <si>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</si>
  <si>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</si>
  <si>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</si>
  <si>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</si>
  <si>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</si>
  <si>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</si>
  <si>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</si>
  <si>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</si>
  <si>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</si>
  <si>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</si>
  <si>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</si>
  <si>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</si>
  <si>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</si>
  <si>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</si>
  <si>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</si>
  <si>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</si>
  <si>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</si>
  <si>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</si>
  <si>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</si>
  <si>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</si>
  <si>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</si>
  <si>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</si>
  <si>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</si>
  <si>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</si>
  <si>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</si>
  <si>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</si>
  <si>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</si>
  <si>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</si>
  <si>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</si>
  <si>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</si>
  <si>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</si>
  <si>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</si>
  <si>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</si>
  <si>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</si>
  <si>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</si>
  <si>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</si>
  <si>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</si>
  <si>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</si>
  <si>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</si>
  <si>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</si>
  <si>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</si>
  <si>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</si>
  <si>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</si>
  <si>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</si>
  <si>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</si>
  <si>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</si>
  <si>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</si>
  <si>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</si>
  <si>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</si>
  <si>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</si>
  <si>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</si>
  <si>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</si>
  <si>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</si>
  <si>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</si>
  <si>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</si>
  <si>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</si>
  <si>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</si>
  <si>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</si>
  <si>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</si>
  <si>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</si>
  <si>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</si>
  <si>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</si>
  <si>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</si>
  <si>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</si>
  <si>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</si>
  <si>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</si>
  <si>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</si>
  <si>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</si>
  <si>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</si>
  <si>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</si>
  <si>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</si>
  <si>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</si>
  <si>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</si>
  <si>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</si>
  <si>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</si>
  <si>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</si>
  <si>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</si>
  <si>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</si>
  <si>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</si>
  <si>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</si>
  <si>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</si>
  <si>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</si>
  <si>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</si>
  <si>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</si>
  <si>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</si>
  <si>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</si>
  <si>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</si>
  <si>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</si>
  <si>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</si>
  <si>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</si>
  <si>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</si>
  <si>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</si>
  <si>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</si>
  <si>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</si>
  <si>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</si>
  <si>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</si>
  <si>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</si>
  <si>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</si>
  <si>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</si>
  <si>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</si>
  <si>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</si>
  <si>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</si>
  <si>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</si>
  <si>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</si>
  <si>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</si>
  <si>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</si>
  <si>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</si>
  <si>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</si>
  <si>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</si>
  <si>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</si>
  <si>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</si>
  <si>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</si>
  <si>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</si>
  <si>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</si>
  <si>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</si>
  <si>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</si>
  <si>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</si>
  <si>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</si>
  <si>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</si>
  <si>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</si>
  <si>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</si>
  <si>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</si>
  <si>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</si>
  <si>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</si>
  <si>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</si>
  <si>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</si>
  <si>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</si>
  <si>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</si>
  <si>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</si>
  <si>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</si>
  <si>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</si>
  <si>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</si>
  <si>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</si>
  <si>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</si>
  <si>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</si>
  <si>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</si>
  <si>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</si>
  <si>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</si>
  <si>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</si>
  <si>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</si>
  <si>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</si>
  <si>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</si>
  <si>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</si>
  <si>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</si>
  <si>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</si>
  <si>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</si>
  <si>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</si>
  <si>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</si>
  <si>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</si>
  <si>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</si>
  <si>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</si>
  <si>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</si>
  <si>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</si>
  <si>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</si>
  <si>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</si>
  <si>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</si>
  <si>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</si>
  <si>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</si>
  <si>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</si>
  <si>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</si>
  <si>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</si>
  <si>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</si>
  <si>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</si>
  <si>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</si>
  <si>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</si>
  <si>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</si>
  <si>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</si>
  <si>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</si>
  <si>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</si>
  <si>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</si>
  <si>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</si>
  <si>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</si>
  <si>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</si>
  <si>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</si>
  <si>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</si>
  <si>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</si>
  <si>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</si>
  <si>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</si>
  <si>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</si>
  <si>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</si>
  <si>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</si>
  <si>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</si>
  <si>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</si>
  <si>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</si>
  <si>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</si>
  <si>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</si>
  <si>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</si>
  <si>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</si>
  <si>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</si>
  <si>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</si>
  <si>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</si>
  <si>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</si>
  <si>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</si>
  <si>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</si>
  <si>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</si>
  <si>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</si>
  <si>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</si>
  <si>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</si>
  <si>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</si>
  <si>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</si>
  <si>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</si>
  <si>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</si>
  <si>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</si>
  <si>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</si>
  <si>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</si>
  <si>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</si>
  <si>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</si>
  <si>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</si>
  <si>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</si>
  <si>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</si>
  <si>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</si>
  <si>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</si>
  <si>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</si>
  <si>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</si>
  <si>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</si>
  <si>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</si>
  <si>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</si>
  <si>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</si>
  <si>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</si>
  <si>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</si>
  <si>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</si>
  <si>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</si>
  <si>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</si>
  <si>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</si>
  <si>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</si>
  <si>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</si>
  <si>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</si>
  <si>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</si>
  <si>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</si>
  <si>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</si>
  <si>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</si>
  <si>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</si>
  <si>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</si>
  <si>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</si>
  <si>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</si>
  <si>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</si>
  <si>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</si>
  <si>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</si>
  <si>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</si>
  <si>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</si>
  <si>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</si>
  <si>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</si>
  <si>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</si>
  <si>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</si>
  <si>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</si>
  <si>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</si>
  <si>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</si>
  <si>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</si>
  <si>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</si>
  <si>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</si>
  <si>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</si>
  <si>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</si>
  <si>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</si>
  <si>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</si>
  <si>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</si>
  <si>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</si>
  <si>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</si>
  <si>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</si>
  <si>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</si>
  <si>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</si>
  <si>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</si>
  <si>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</si>
  <si>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</si>
  <si>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</si>
  <si>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</si>
  <si>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</si>
  <si>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</si>
  <si>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</si>
  <si>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</si>
  <si>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</si>
  <si>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</si>
  <si>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</si>
  <si>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</si>
  <si>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</si>
  <si>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</si>
  <si>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</si>
  <si>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</si>
  <si>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</si>
  <si>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</si>
  <si>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</si>
  <si>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</si>
  <si>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</si>
  <si>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</si>
  <si>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</si>
  <si>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</si>
  <si>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</si>
  <si>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</si>
  <si>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</si>
  <si>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</si>
  <si>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</si>
  <si>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</si>
  <si>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</si>
  <si>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</si>
  <si>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</si>
  <si>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</si>
  <si>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</si>
  <si>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</si>
  <si>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</si>
  <si>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</si>
  <si>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</si>
  <si>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</si>
  <si>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</si>
  <si>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</si>
  <si>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</si>
  <si>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</si>
  <si>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</si>
  <si>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</si>
  <si>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</si>
  <si>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</si>
  <si>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</si>
  <si>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</si>
  <si>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</si>
  <si>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</si>
  <si>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</si>
  <si>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</si>
  <si>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</si>
  <si>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</si>
  <si>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</si>
  <si>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</si>
  <si>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</si>
  <si>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</si>
  <si>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</si>
  <si>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</si>
  <si>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</si>
  <si>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</si>
  <si>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</si>
  <si>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</si>
  <si>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</si>
  <si>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</si>
  <si>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</si>
  <si>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</si>
  <si>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</si>
  <si>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</si>
  <si>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</si>
  <si>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</si>
  <si>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</si>
  <si>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</si>
  <si>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</si>
  <si>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</si>
  <si>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</si>
  <si>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</si>
  <si>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</si>
  <si>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</si>
  <si>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</si>
  <si>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</si>
  <si>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</si>
  <si>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</si>
  <si>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</si>
  <si>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</si>
  <si>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</si>
  <si>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</si>
  <si>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</si>
  <si>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</si>
  <si>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</si>
  <si>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</si>
  <si>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</si>
  <si>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</si>
  <si>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</si>
  <si>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</si>
  <si>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</si>
  <si>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</si>
  <si>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</si>
  <si>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</si>
  <si>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</si>
  <si>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</si>
  <si>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</si>
  <si>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</si>
  <si>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</si>
  <si>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</si>
  <si>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</si>
  <si>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</si>
  <si>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</si>
  <si>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</si>
  <si>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</si>
  <si>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</si>
  <si>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</si>
  <si>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</si>
  <si>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</si>
  <si>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</si>
  <si>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</si>
  <si>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</si>
  <si>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</si>
  <si>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</si>
  <si>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</si>
  <si>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</si>
  <si>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</si>
  <si>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</si>
  <si>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</si>
  <si>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</si>
  <si>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</si>
  <si>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</si>
  <si>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</si>
  <si>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</si>
  <si>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</si>
  <si>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</si>
  <si>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</si>
  <si>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</si>
  <si>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</si>
  <si>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</si>
  <si>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</si>
  <si>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</si>
  <si>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</si>
  <si>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</si>
  <si>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</si>
  <si>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</si>
  <si>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</si>
  <si>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</si>
  <si>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</si>
  <si>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</si>
  <si>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</si>
  <si>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</si>
  <si>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</si>
  <si>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</si>
  <si>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</si>
  <si>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</si>
  <si>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</si>
  <si>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</si>
  <si>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</si>
  <si>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</si>
  <si>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</si>
  <si>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</si>
  <si>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</si>
  <si>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</si>
  <si>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</si>
  <si>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</si>
  <si>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</si>
  <si>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</si>
  <si>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</si>
  <si>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</si>
  <si>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</si>
  <si>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</si>
  <si>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</si>
  <si>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</si>
  <si>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</si>
  <si>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</si>
  <si>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</si>
  <si>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</si>
  <si>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</si>
  <si>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</si>
  <si>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</si>
  <si>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</si>
  <si>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</si>
  <si>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</si>
  <si>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</si>
  <si>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</si>
  <si>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</si>
  <si>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</si>
  <si>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</si>
  <si>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</si>
  <si>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</si>
  <si>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</si>
  <si>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</si>
  <si>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</si>
  <si>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</si>
  <si>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</si>
  <si>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</si>
  <si>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</si>
  <si>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</si>
  <si>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</si>
  <si>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</si>
  <si>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</si>
  <si>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</si>
  <si>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</si>
  <si>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</si>
  <si>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</si>
  <si>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</si>
  <si>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</si>
  <si>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</si>
  <si>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</si>
  <si>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</si>
  <si>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</si>
  <si>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</si>
  <si>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</si>
  <si>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</si>
  <si>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</si>
  <si>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</si>
  <si>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</si>
  <si>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</si>
  <si>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</si>
  <si>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</si>
  <si>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</si>
  <si>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</si>
  <si>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</si>
  <si>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</si>
  <si>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</si>
  <si>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</si>
  <si>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</si>
  <si>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</si>
  <si>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</si>
  <si>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</si>
  <si>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</si>
  <si>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</si>
  <si>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</si>
  <si>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</si>
  <si>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</si>
  <si>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</si>
  <si>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</si>
  <si>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</si>
  <si>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</si>
  <si>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</si>
  <si>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</si>
  <si>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</si>
  <si>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</si>
  <si>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</si>
  <si>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</si>
  <si>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</si>
  <si>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</si>
  <si>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</si>
  <si>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</si>
  <si>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</si>
  <si>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</si>
  <si>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</si>
  <si>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</si>
  <si>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</si>
  <si>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</si>
  <si>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</si>
  <si>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</si>
  <si>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</si>
  <si>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</si>
  <si>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</si>
  <si>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</si>
  <si>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</si>
  <si>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</si>
  <si>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</si>
  <si>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</si>
  <si>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</si>
  <si>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</si>
  <si>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</si>
  <si>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</si>
  <si>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</si>
  <si>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</si>
  <si>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</si>
  <si>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</si>
  <si>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</si>
  <si>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</si>
  <si>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</si>
  <si>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</si>
  <si>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</si>
  <si>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</si>
  <si>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</si>
  <si>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</si>
  <si>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</si>
  <si>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</si>
  <si>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</si>
  <si>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</si>
  <si>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</si>
  <si>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</si>
  <si>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</si>
  <si>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</si>
  <si>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</si>
  <si>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</si>
  <si>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</si>
  <si>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</si>
  <si>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</si>
  <si>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</si>
  <si>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</si>
  <si>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</si>
  <si>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</si>
  <si>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</si>
  <si>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</si>
  <si>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</si>
  <si>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</si>
  <si>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</si>
  <si>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</si>
  <si>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</si>
  <si>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</si>
  <si>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</si>
  <si>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</si>
  <si>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</si>
  <si>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</si>
  <si>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</si>
  <si>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</si>
  <si>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</si>
  <si>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</si>
  <si>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</si>
  <si>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</si>
  <si>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</si>
  <si>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</si>
  <si>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</si>
  <si>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</si>
  <si>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</si>
  <si>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</si>
  <si>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</si>
  <si>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</si>
  <si>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</si>
  <si>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</si>
  <si>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</si>
  <si>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</si>
  <si>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</si>
  <si>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</si>
  <si>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</si>
  <si>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</si>
  <si>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</si>
  <si>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</si>
  <si>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</si>
  <si>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</si>
  <si>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</si>
  <si>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</si>
  <si>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</si>
  <si>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</si>
  <si>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</si>
  <si>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</si>
  <si>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</si>
  <si>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</si>
  <si>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</si>
  <si>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</si>
  <si>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</si>
  <si>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</si>
  <si>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</si>
  <si>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</si>
  <si>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</si>
  <si>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</si>
  <si>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</si>
  <si>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</si>
  <si>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</si>
  <si>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</si>
  <si>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</si>
  <si>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</si>
  <si>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</si>
  <si>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</si>
  <si>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</si>
  <si>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</si>
  <si>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</si>
  <si>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</si>
  <si>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</si>
  <si>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</si>
  <si>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</si>
  <si>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</si>
  <si>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</si>
  <si>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</si>
  <si>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</si>
  <si>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</si>
  <si>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</si>
  <si>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</si>
  <si>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</si>
  <si>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</si>
  <si>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</si>
  <si>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</si>
  <si>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</si>
  <si>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</si>
  <si>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</si>
  <si>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</si>
  <si>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</si>
  <si>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</si>
  <si>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</si>
  <si>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</si>
  <si>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</si>
  <si>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</si>
  <si>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</si>
  <si>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</si>
  <si>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</si>
  <si>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</si>
  <si>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</si>
  <si>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</si>
  <si>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</si>
  <si>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</si>
  <si>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</si>
  <si>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</si>
  <si>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</si>
  <si>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</si>
  <si>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</si>
  <si>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</si>
  <si>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</si>
  <si>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</si>
  <si>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</si>
  <si>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</si>
  <si>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</si>
  <si>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</si>
  <si>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</si>
  <si>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</si>
  <si>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</si>
  <si>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</si>
  <si>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</si>
  <si>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</si>
  <si>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</si>
  <si>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</si>
  <si>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</si>
  <si>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</si>
  <si>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</si>
  <si>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</si>
  <si>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</si>
  <si>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</si>
  <si>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</si>
  <si>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</si>
  <si>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</si>
  <si>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</si>
  <si>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</si>
  <si>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</si>
  <si>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</si>
  <si>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</si>
  <si>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</si>
  <si>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</si>
  <si>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</si>
  <si>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</si>
  <si>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</si>
  <si>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</si>
  <si>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</si>
  <si>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</si>
  <si>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</si>
  <si>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</si>
  <si>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</si>
  <si>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</si>
  <si>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</si>
  <si>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</si>
  <si>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</si>
  <si>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</si>
  <si>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</si>
  <si>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</si>
  <si>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</si>
  <si>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</si>
  <si>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</si>
  <si>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</si>
  <si>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</si>
  <si>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</si>
  <si>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</si>
  <si>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</si>
  <si>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</si>
  <si>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</si>
  <si>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</si>
  <si>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</si>
  <si>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</si>
  <si>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</si>
  <si>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</si>
  <si>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</si>
  <si>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</si>
  <si>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</si>
  <si>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</si>
  <si>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</si>
  <si>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</si>
  <si>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</si>
  <si>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</si>
  <si>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</si>
  <si>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</si>
  <si>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</si>
  <si>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</si>
  <si>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</si>
  <si>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</si>
  <si>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</si>
  <si>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</si>
  <si>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</si>
  <si>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</si>
  <si>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</si>
  <si>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</si>
  <si>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</si>
  <si>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</si>
  <si>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</si>
  <si>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</si>
  <si>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</si>
  <si>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</si>
  <si>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</si>
  <si>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</si>
  <si>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</si>
  <si>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</si>
  <si>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</si>
  <si>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</si>
  <si>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</si>
  <si>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</si>
  <si>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</si>
  <si>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</si>
  <si>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</si>
  <si>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</si>
  <si>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</si>
  <si>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</si>
  <si>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</si>
  <si>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</si>
  <si>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</si>
  <si>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</si>
  <si>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</si>
  <si>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</si>
  <si>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</si>
  <si>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</si>
  <si>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</si>
  <si>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</si>
  <si>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</si>
  <si>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</si>
  <si>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</si>
  <si>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</si>
  <si>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</si>
  <si>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</si>
  <si>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</si>
  <si>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</si>
  <si>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</si>
  <si>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</si>
  <si>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</si>
  <si>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</si>
  <si>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</si>
  <si>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</si>
  <si>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</si>
  <si>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</si>
  <si>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</si>
  <si>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</si>
  <si>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</si>
  <si>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</si>
  <si>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</si>
  <si>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</si>
  <si>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</si>
  <si>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</si>
  <si>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</si>
  <si>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</si>
  <si>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</si>
  <si>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</si>
  <si>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</si>
  <si>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</si>
  <si>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</si>
  <si>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</si>
  <si>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</si>
  <si>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</si>
  <si>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</si>
  <si>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</si>
  <si>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</si>
  <si>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</si>
  <si>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</si>
  <si>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</si>
  <si>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</si>
  <si>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</si>
  <si>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</si>
  <si>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</si>
  <si>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</si>
  <si>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</si>
  <si>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</si>
  <si>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</si>
  <si>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</si>
  <si>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</si>
  <si>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</si>
  <si>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</si>
  <si>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</si>
  <si>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</si>
  <si>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</si>
  <si>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</si>
  <si>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</si>
  <si>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</si>
  <si>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</si>
  <si>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</si>
  <si>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</si>
  <si>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</si>
  <si>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</si>
  <si>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</si>
  <si>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</si>
  <si>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</si>
  <si>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</si>
  <si>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</si>
  <si>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</si>
  <si>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</si>
  <si>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</si>
  <si>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</si>
  <si>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</si>
  <si>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</si>
  <si>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</si>
  <si>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</si>
  <si>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</si>
  <si>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</si>
  <si>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</si>
  <si>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</si>
  <si>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</si>
  <si>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</si>
  <si>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</si>
  <si>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</si>
  <si>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</si>
  <si>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</si>
  <si>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</si>
  <si>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</si>
  <si>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</si>
  <si>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</si>
  <si>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</si>
  <si>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</si>
  <si>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</si>
  <si>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</si>
  <si>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</si>
  <si>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</si>
  <si>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</si>
  <si>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</si>
  <si>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</si>
  <si>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</si>
  <si>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</si>
  <si>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</si>
  <si>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</si>
  <si>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</si>
  <si>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</si>
  <si>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</si>
  <si>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</si>
  <si>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</si>
  <si>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</si>
  <si>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</si>
  <si>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</si>
  <si>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</si>
  <si>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</si>
  <si>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</si>
  <si>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</si>
  <si>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</si>
  <si>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</si>
  <si>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</si>
  <si>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</si>
  <si>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</si>
  <si>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</si>
  <si>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</si>
  <si>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</si>
  <si>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</si>
  <si>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</si>
  <si>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</si>
  <si>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</si>
  <si>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</si>
  <si>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</si>
  <si>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</si>
  <si>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</si>
  <si>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</si>
  <si>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</si>
  <si>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</si>
  <si>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</si>
  <si>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</si>
  <si>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</si>
  <si>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</si>
  <si>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</si>
  <si>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</si>
  <si>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</si>
  <si>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</si>
  <si>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</si>
  <si>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</si>
  <si>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</si>
  <si>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</si>
  <si>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</si>
  <si>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</si>
  <si>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</si>
  <si>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</si>
  <si>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</si>
  <si>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</si>
  <si>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</si>
  <si>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</si>
  <si>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</si>
  <si>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</si>
  <si>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</si>
  <si>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</si>
  <si>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</si>
  <si>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</si>
  <si>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</si>
  <si>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</si>
  <si>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</si>
  <si>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</si>
  <si>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</si>
  <si>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</si>
  <si>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</si>
  <si>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</si>
  <si>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</si>
  <si>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</si>
  <si>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</si>
  <si>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</si>
  <si>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</si>
  <si>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</si>
  <si>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</si>
  <si>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</si>
  <si>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</si>
  <si>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</si>
  <si>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</si>
  <si>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</si>
  <si>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</si>
  <si>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</si>
  <si>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</si>
  <si>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</si>
  <si>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</si>
  <si>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</si>
  <si>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</si>
  <si>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</si>
  <si>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</si>
  <si>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</si>
  <si>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</si>
  <si>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</si>
  <si>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</si>
  <si>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</si>
  <si>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</si>
  <si>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</si>
  <si>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</si>
  <si>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</si>
  <si>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</si>
  <si>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</si>
  <si>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</si>
  <si>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</si>
  <si>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</si>
  <si>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</si>
  <si>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</si>
  <si>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</si>
  <si>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</si>
  <si>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</si>
  <si>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</si>
  <si>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</si>
  <si>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</si>
  <si>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</si>
  <si>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</si>
  <si>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</si>
  <si>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</si>
  <si>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</si>
  <si>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</si>
  <si>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</si>
  <si>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</si>
  <si>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</si>
  <si>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</si>
  <si>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</si>
  <si>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</si>
  <si>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</si>
  <si>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</si>
  <si>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</si>
  <si>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</si>
  <si>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</si>
  <si>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</si>
  <si>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</si>
  <si>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</si>
  <si>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</si>
  <si>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</si>
  <si>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</si>
  <si>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</si>
  <si>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</si>
  <si>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</si>
  <si>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</si>
  <si>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</si>
  <si>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</si>
  <si>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</si>
  <si>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</si>
  <si>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</si>
  <si>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</si>
  <si>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</si>
  <si>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</si>
  <si>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</si>
  <si>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</si>
  <si>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</si>
  <si>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</si>
  <si>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</si>
  <si>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</si>
  <si>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</si>
  <si>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</si>
  <si>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</si>
  <si>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</si>
  <si>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</si>
  <si>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</si>
  <si>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</si>
  <si>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</si>
  <si>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</si>
  <si>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</si>
  <si>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</si>
  <si>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</si>
  <si>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</si>
  <si>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</si>
  <si>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</si>
  <si>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</si>
  <si>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</si>
  <si>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</si>
  <si>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</si>
  <si>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</si>
  <si>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</si>
  <si>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</si>
  <si>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</si>
  <si>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</si>
  <si>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</si>
  <si>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</si>
  <si>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</si>
  <si>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</si>
  <si>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</si>
  <si>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</si>
  <si>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</si>
  <si>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</si>
  <si>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</si>
  <si>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</si>
  <si>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</si>
  <si>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</si>
  <si>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</si>
  <si>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</si>
  <si>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</si>
  <si>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</si>
  <si>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</si>
  <si>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</si>
  <si>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</si>
  <si>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</si>
  <si>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</si>
  <si>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</si>
  <si>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</si>
  <si>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</si>
  <si>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</si>
  <si>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</si>
  <si>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</si>
  <si>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</si>
  <si>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</si>
  <si>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</si>
  <si>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</si>
  <si>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</si>
  <si>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</si>
  <si>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</si>
  <si>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</si>
  <si>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</si>
  <si>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</si>
  <si>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</si>
  <si>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</si>
  <si>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</si>
  <si>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</si>
  <si>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</si>
  <si>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</si>
  <si>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</si>
  <si>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</si>
  <si>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</si>
  <si>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</si>
  <si>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</si>
  <si>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</si>
  <si>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</si>
  <si>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</si>
  <si>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</si>
  <si>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</si>
  <si>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</si>
  <si>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</si>
  <si>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</si>
  <si>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</si>
  <si>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</si>
  <si>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</si>
  <si>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</si>
  <si>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</si>
  <si>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</si>
  <si>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</si>
  <si>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</si>
  <si>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</si>
  <si>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</si>
  <si>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</si>
  <si>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</si>
  <si>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</si>
  <si>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</si>
  <si>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</si>
  <si>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</si>
  <si>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</si>
  <si>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</si>
  <si>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</si>
  <si>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</si>
  <si>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</si>
  <si>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</si>
  <si>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</si>
  <si>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</si>
  <si>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</si>
  <si>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</si>
  <si>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</si>
  <si>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</si>
  <si>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</si>
  <si>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</si>
  <si>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</si>
  <si>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</si>
  <si>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</si>
  <si>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</si>
  <si>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</si>
  <si>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</si>
  <si>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</si>
  <si>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</si>
  <si>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</si>
  <si>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</si>
  <si>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</si>
  <si>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</si>
  <si>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</si>
  <si>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</si>
  <si>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</si>
  <si>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</si>
  <si>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</si>
  <si>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</si>
  <si>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</si>
  <si>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</si>
  <si>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</si>
  <si>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</si>
  <si>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</si>
  <si>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</si>
  <si>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</si>
  <si>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</si>
  <si>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</si>
  <si>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</si>
  <si>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</si>
  <si>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</si>
  <si>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</si>
  <si>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</si>
  <si>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</si>
  <si>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</si>
  <si>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</si>
  <si>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</si>
  <si>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</si>
  <si>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</si>
  <si>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</si>
  <si>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</si>
  <si>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</si>
  <si>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</si>
  <si>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</si>
  <si>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</si>
  <si>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</si>
  <si>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</si>
  <si>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</si>
  <si>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</si>
  <si>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</si>
  <si>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</si>
  <si>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</si>
  <si>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</si>
  <si>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</si>
  <si>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</si>
  <si>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</si>
  <si>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</si>
  <si>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</si>
  <si>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</si>
  <si>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</si>
  <si>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</si>
  <si>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</si>
  <si>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</si>
  <si>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</si>
  <si>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</si>
  <si>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</si>
  <si>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</si>
  <si>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</si>
  <si>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</si>
  <si>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</si>
  <si>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</si>
  <si>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</si>
  <si>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</si>
  <si>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</si>
  <si>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</si>
  <si>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</si>
  <si>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</si>
  <si>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</si>
  <si>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</si>
  <si>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</si>
  <si>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</si>
  <si>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</si>
  <si>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</si>
  <si>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</si>
  <si>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</si>
  <si>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</si>
  <si>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</si>
  <si>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</si>
  <si>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</si>
  <si>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</si>
  <si>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</si>
  <si>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</si>
  <si>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</si>
  <si>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</si>
  <si>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</si>
  <si>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</si>
  <si>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</si>
  <si>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</si>
  <si>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</si>
  <si>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</si>
  <si>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</si>
  <si>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</si>
  <si>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</si>
  <si>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</si>
  <si>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</si>
  <si>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</si>
  <si>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</si>
  <si>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</si>
  <si>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</si>
  <si>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</si>
  <si>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</si>
  <si>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</si>
  <si>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</si>
  <si>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</si>
  <si>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</si>
  <si>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</si>
  <si>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</si>
  <si>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</si>
  <si>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</si>
  <si>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</si>
  <si>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</si>
  <si>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</si>
  <si>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</si>
  <si>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</si>
  <si>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</si>
  <si>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</si>
  <si>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</si>
  <si>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</si>
  <si>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</si>
  <si>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</si>
  <si>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</si>
  <si>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</si>
  <si>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</si>
  <si>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</si>
  <si>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</si>
  <si>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</si>
  <si>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</si>
  <si>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</si>
  <si>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</si>
  <si>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</si>
  <si>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</si>
  <si>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</si>
  <si>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</si>
  <si>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</si>
  <si>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</si>
  <si>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</si>
  <si>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</si>
  <si>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</si>
  <si>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</si>
  <si>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</si>
  <si>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</si>
  <si>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</si>
  <si>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</si>
  <si>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</si>
  <si>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</si>
  <si>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</si>
  <si>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</si>
  <si>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</si>
  <si>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</si>
  <si>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</si>
  <si>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</si>
  <si>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</si>
  <si>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</si>
  <si>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</si>
  <si>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</si>
  <si>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</si>
  <si>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</si>
  <si>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</si>
  <si>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</si>
  <si>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</si>
  <si>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</si>
  <si>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</si>
  <si>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</si>
  <si>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</si>
  <si>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</si>
  <si>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</si>
  <si>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</si>
  <si>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</si>
  <si>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</si>
  <si>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</si>
  <si>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</si>
  <si>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</si>
  <si>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</si>
  <si>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</si>
  <si>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</si>
  <si>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</si>
  <si>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</si>
  <si>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</si>
  <si>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</si>
  <si>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</si>
  <si>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</si>
  <si>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</si>
  <si>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</si>
  <si>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</si>
  <si>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</si>
  <si>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</si>
  <si>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</si>
  <si>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</si>
  <si>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</si>
  <si>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</si>
  <si>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</si>
  <si>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</si>
  <si>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</si>
  <si>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</si>
  <si>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</si>
  <si>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</si>
  <si>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</si>
  <si>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</si>
  <si>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</si>
  <si>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</si>
  <si>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</si>
  <si>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</si>
  <si>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</si>
  <si>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</si>
  <si>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</si>
  <si>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</si>
  <si>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</si>
  <si>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</si>
  <si>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</si>
  <si>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</si>
  <si>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</si>
  <si>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</si>
  <si>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</si>
  <si>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</si>
  <si>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</si>
  <si>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</si>
  <si>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</si>
  <si>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</si>
  <si>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</si>
  <si>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</si>
  <si>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</si>
  <si>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</si>
  <si>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</si>
  <si>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</si>
  <si>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</si>
  <si>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</si>
  <si>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</si>
  <si>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</si>
  <si>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</si>
  <si>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</si>
  <si>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</si>
  <si>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</si>
  <si>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</si>
  <si>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</si>
  <si>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</si>
  <si>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</si>
  <si>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</si>
  <si>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</si>
  <si>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</si>
  <si>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</si>
  <si>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</si>
  <si>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</si>
  <si>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</si>
  <si>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</si>
  <si>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</si>
  <si>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</si>
  <si>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</si>
  <si>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</si>
  <si>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</si>
  <si>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</si>
  <si>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</si>
  <si>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</si>
  <si>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</si>
  <si>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</si>
  <si>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</si>
  <si>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</si>
  <si>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</si>
  <si>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</si>
  <si>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</si>
  <si>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</si>
  <si>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</si>
  <si>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</si>
  <si>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</si>
  <si>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</si>
  <si>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</si>
  <si>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</si>
  <si>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</si>
  <si>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</si>
  <si>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</si>
  <si>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</si>
  <si>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</si>
  <si>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</si>
  <si>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</si>
  <si>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</si>
  <si>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</si>
  <si>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</si>
  <si>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</si>
  <si>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</si>
  <si>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</si>
  <si>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</si>
  <si>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</si>
  <si>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</si>
  <si>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</si>
  <si>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</si>
  <si>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</si>
  <si>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</si>
  <si>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</si>
  <si>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</si>
  <si>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</si>
  <si>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</si>
  <si>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</si>
  <si>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</si>
  <si>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</si>
  <si>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</si>
  <si>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</si>
  <si>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</si>
  <si>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</si>
  <si>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</si>
  <si>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</si>
  <si>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</si>
  <si>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</si>
  <si>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</si>
  <si>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</si>
  <si>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</si>
  <si>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</si>
  <si>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</si>
  <si>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</si>
  <si>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</si>
  <si>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</si>
  <si>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</si>
  <si>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</si>
  <si>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</si>
  <si>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</si>
  <si>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</si>
  <si>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</si>
  <si>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</si>
  <si>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</si>
  <si>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</si>
  <si>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</si>
  <si>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</si>
  <si>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</si>
  <si>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</si>
  <si>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</si>
  <si>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</si>
  <si>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</si>
  <si>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</si>
  <si>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</si>
  <si>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</si>
  <si>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</si>
  <si>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</si>
  <si>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</si>
  <si>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</si>
  <si>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</si>
  <si>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</si>
  <si>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</si>
  <si>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</si>
  <si>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</si>
  <si>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</si>
  <si>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</si>
  <si>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</si>
  <si>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</si>
  <si>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</si>
  <si>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</si>
  <si>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</si>
  <si>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</si>
  <si>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</si>
  <si>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</si>
  <si>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</si>
  <si>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</si>
  <si>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</si>
  <si>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</si>
  <si>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</si>
  <si>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</si>
  <si>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</si>
  <si>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</si>
  <si>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</si>
  <si>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</si>
  <si>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</si>
  <si>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</si>
  <si>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</si>
  <si>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</si>
  <si>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</si>
  <si>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</si>
  <si>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</si>
  <si>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</si>
  <si>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</si>
  <si>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</si>
  <si>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</si>
  <si>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</si>
  <si>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</si>
  <si>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</si>
  <si>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</si>
  <si>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</si>
  <si>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</si>
  <si>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</si>
  <si>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</si>
  <si>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</si>
  <si>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</si>
  <si>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</si>
  <si>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</si>
  <si>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</si>
  <si>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</si>
  <si>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</si>
  <si>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</si>
  <si>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</si>
  <si>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</si>
  <si>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</si>
  <si>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</si>
  <si>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</si>
  <si>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</si>
  <si>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</si>
  <si>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</si>
  <si>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</si>
  <si>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</si>
  <si>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</si>
  <si>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</si>
  <si>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</si>
  <si>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</si>
  <si>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</si>
  <si>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</si>
  <si>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</si>
  <si>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</si>
  <si>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</si>
  <si>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</si>
  <si>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</si>
  <si>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</si>
  <si>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</si>
  <si>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</si>
  <si>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</si>
  <si>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</si>
  <si>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</si>
  <si>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</si>
  <si>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</si>
  <si>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</si>
  <si>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</si>
  <si>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</si>
  <si>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</si>
  <si>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</si>
  <si>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</si>
  <si>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</si>
  <si>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</si>
  <si>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</si>
  <si>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</si>
  <si>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</si>
  <si>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</si>
  <si>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</si>
  <si>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</si>
  <si>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</si>
  <si>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</si>
  <si>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</si>
  <si>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</si>
  <si>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</si>
  <si>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</si>
  <si>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</si>
  <si>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</si>
  <si>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</si>
  <si>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</si>
  <si>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</si>
  <si>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</si>
  <si>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</si>
  <si>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</si>
  <si>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</si>
  <si>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</si>
  <si>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</si>
  <si>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</si>
  <si>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</si>
  <si>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</si>
  <si>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</si>
  <si>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</si>
  <si>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</si>
  <si>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</si>
  <si>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</si>
  <si>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</si>
  <si>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</si>
  <si>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</si>
  <si>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</si>
  <si>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</si>
  <si>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</si>
  <si>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</si>
  <si>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</si>
  <si>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</si>
  <si>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</si>
  <si>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</si>
  <si>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</si>
  <si>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</si>
  <si>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</si>
  <si>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</si>
  <si>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</si>
  <si>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</si>
  <si>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</si>
  <si>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</si>
  <si>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</si>
  <si>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</si>
  <si>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</si>
  <si>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</si>
  <si>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</si>
  <si>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</si>
  <si>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</si>
  <si>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</si>
  <si>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</si>
  <si>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</si>
  <si>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</si>
  <si>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</si>
  <si>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</si>
  <si>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</si>
  <si>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</si>
  <si>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</si>
  <si>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</si>
  <si>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</si>
  <si>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</si>
  <si>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</si>
  <si>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</si>
  <si>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</si>
  <si>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</si>
  <si>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</si>
  <si>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</si>
  <si>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</si>
  <si>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</si>
  <si>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</si>
  <si>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</si>
  <si>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</si>
  <si>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</si>
  <si>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</si>
  <si>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</si>
  <si>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</si>
  <si>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</si>
  <si>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</si>
  <si>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</si>
  <si>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</si>
  <si>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</si>
  <si>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</si>
  <si>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</si>
  <si>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</si>
  <si>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</si>
  <si>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</si>
  <si>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</si>
  <si>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</si>
  <si>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</si>
  <si>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</si>
  <si>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</si>
  <si>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</si>
  <si>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</si>
  <si>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</si>
  <si>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</si>
  <si>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</si>
  <si>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</si>
  <si>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</si>
  <si>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</si>
  <si>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</si>
  <si>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</si>
  <si>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</si>
  <si>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</si>
  <si>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</si>
  <si>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</si>
  <si>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</si>
  <si>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</si>
  <si>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</si>
  <si>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</si>
  <si>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</si>
  <si>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</si>
  <si>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</si>
  <si>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</si>
  <si>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</si>
  <si>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</si>
  <si>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</si>
  <si>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</si>
  <si>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</si>
  <si>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</si>
  <si>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</si>
  <si>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</si>
  <si>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</si>
  <si>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</si>
  <si>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</si>
  <si>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</si>
  <si>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</si>
  <si>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</si>
  <si>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</si>
  <si>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</si>
  <si>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</si>
  <si>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</si>
  <si>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</si>
  <si>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</si>
  <si>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</si>
  <si>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</si>
  <si>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</si>
  <si>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</si>
  <si>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</si>
  <si>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</si>
  <si>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</si>
  <si>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</si>
  <si>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</si>
  <si>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</si>
  <si>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</si>
  <si>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</si>
  <si>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</si>
  <si>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</si>
  <si>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</si>
  <si>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</si>
  <si>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</si>
  <si>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</si>
  <si>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</si>
  <si>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</si>
  <si>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</si>
  <si>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</si>
  <si>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</si>
  <si>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</si>
  <si>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</si>
  <si>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</si>
  <si>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</si>
  <si>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</si>
  <si>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</si>
  <si>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</si>
  <si>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</si>
  <si>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</si>
  <si>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</si>
  <si>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</si>
  <si>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</si>
  <si>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</si>
  <si>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</si>
  <si>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</si>
  <si>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</si>
  <si>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</si>
  <si>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</si>
  <si>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</si>
  <si>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</si>
  <si>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</si>
  <si>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</si>
  <si>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</si>
  <si>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</si>
  <si>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</si>
  <si>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</si>
  <si>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</si>
  <si>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</si>
  <si>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</si>
  <si>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</si>
  <si>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</si>
  <si>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</si>
  <si>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</si>
  <si>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</si>
  <si>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</si>
  <si>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</si>
  <si>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</si>
  <si>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</si>
  <si>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</si>
  <si>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</si>
  <si>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</si>
  <si>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</si>
  <si>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</si>
  <si>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</si>
  <si>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</si>
  <si>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</si>
  <si>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</si>
  <si>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</si>
  <si>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</si>
  <si>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</si>
  <si>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</si>
  <si>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</si>
  <si>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</si>
  <si>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</si>
  <si>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</si>
  <si>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</si>
  <si>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</si>
  <si>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</si>
  <si>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</si>
  <si>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</si>
  <si>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</si>
  <si>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</si>
  <si>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</si>
  <si>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</si>
  <si>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</si>
  <si>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</si>
  <si>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</si>
  <si>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</si>
  <si>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</si>
  <si>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</si>
  <si>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</si>
  <si>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</si>
  <si>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</si>
  <si>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</si>
  <si>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</si>
  <si>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</si>
  <si>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</si>
  <si>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</si>
  <si>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</si>
  <si>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</si>
  <si>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</si>
  <si>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</si>
  <si>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</si>
  <si>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</si>
  <si>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</si>
  <si>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</si>
  <si>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</si>
  <si>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</si>
  <si>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</si>
  <si>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</si>
  <si>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</si>
  <si>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</si>
  <si>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</si>
  <si>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</si>
  <si>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</si>
  <si>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</si>
  <si>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</si>
  <si>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</si>
  <si>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</si>
  <si>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</si>
  <si>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</si>
  <si>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</si>
  <si>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</si>
  <si>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</si>
  <si>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</si>
  <si>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</si>
  <si>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</si>
  <si>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</si>
  <si>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</si>
  <si>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</si>
  <si>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</si>
  <si>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</si>
  <si>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</si>
  <si>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</si>
  <si>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</si>
  <si>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</si>
  <si>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</si>
  <si>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</si>
  <si>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</si>
  <si>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</si>
  <si>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</si>
  <si>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</si>
  <si>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</si>
  <si>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</si>
  <si>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</si>
  <si>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</si>
  <si>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</si>
  <si>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</si>
  <si>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</si>
  <si>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</si>
  <si>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</si>
  <si>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</si>
  <si>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</si>
  <si>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</si>
  <si>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</si>
  <si>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</si>
  <si>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</si>
  <si>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</si>
  <si>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</si>
  <si>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</si>
  <si>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</si>
  <si>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</si>
  <si>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</si>
  <si>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</si>
  <si>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</si>
  <si>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</si>
  <si>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</si>
  <si>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</si>
  <si>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</si>
  <si>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</si>
  <si>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</si>
  <si>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</si>
  <si>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</si>
  <si>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</si>
  <si>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</si>
  <si>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</si>
  <si>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</si>
  <si>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</si>
  <si>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</si>
  <si>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</si>
  <si>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</si>
  <si>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</si>
  <si>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</si>
  <si>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</si>
  <si>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</si>
  <si>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</si>
  <si>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</si>
  <si>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</si>
  <si>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</si>
  <si>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</si>
  <si>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</si>
  <si>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</si>
  <si>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</si>
  <si>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</si>
  <si>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</si>
  <si>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</si>
  <si>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</si>
  <si>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</si>
  <si>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</si>
  <si>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</si>
  <si>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</si>
  <si>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</si>
  <si>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</si>
  <si>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</si>
  <si>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</si>
  <si>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</si>
  <si>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</si>
  <si>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</si>
  <si>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</si>
  <si>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</si>
  <si>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</si>
  <si>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</si>
  <si>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</si>
  <si>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</si>
  <si>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</si>
  <si>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</si>
  <si>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</si>
  <si>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</si>
  <si>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</si>
  <si>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</si>
  <si>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</si>
  <si>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</si>
  <si>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</si>
  <si>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</si>
  <si>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</si>
  <si>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</si>
  <si>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</si>
  <si>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</si>
  <si>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</si>
  <si>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</si>
  <si>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</si>
  <si>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</si>
  <si>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</si>
  <si>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</si>
  <si>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</si>
  <si>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</si>
  <si>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</si>
  <si>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</si>
  <si>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</si>
  <si>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</si>
  <si>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</si>
  <si>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</si>
  <si>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</si>
  <si>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</si>
  <si>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</si>
  <si>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</si>
  <si>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</si>
  <si>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</si>
  <si>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</si>
  <si>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</si>
  <si>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</si>
  <si>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</si>
  <si>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</si>
  <si>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</si>
  <si>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</si>
  <si>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</si>
  <si>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</si>
  <si>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</si>
  <si>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</si>
  <si>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</si>
  <si>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</si>
  <si>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</si>
  <si>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</si>
  <si>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</si>
  <si>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</si>
  <si>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</si>
  <si>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</si>
  <si>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</si>
  <si>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</si>
  <si>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</si>
  <si>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</si>
  <si>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</si>
  <si>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</si>
  <si>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</si>
  <si>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</si>
  <si>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</si>
  <si>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</si>
  <si>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</si>
  <si>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</si>
  <si>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</si>
  <si>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</si>
  <si>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</si>
  <si>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</si>
  <si>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</si>
  <si>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</si>
  <si>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</si>
  <si>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</si>
  <si>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</si>
  <si>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</si>
  <si>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</si>
  <si>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</si>
  <si>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</si>
  <si>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</si>
  <si>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</si>
  <si>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</si>
  <si>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</si>
  <si>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</si>
  <si>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</si>
  <si>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</si>
  <si>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</si>
  <si>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</si>
  <si>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</si>
  <si>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</si>
  <si>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</si>
  <si>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</si>
  <si>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</si>
  <si>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</si>
  <si>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</si>
  <si>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</si>
  <si>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</si>
  <si>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</si>
  <si>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</si>
  <si>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</si>
  <si>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</si>
  <si>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</si>
  <si>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</si>
  <si>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</si>
  <si>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</si>
  <si>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</si>
  <si>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</si>
  <si>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</si>
  <si>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</si>
  <si>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</si>
  <si>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</si>
  <si>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</si>
  <si>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</si>
  <si>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</si>
  <si>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</si>
  <si>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</si>
  <si>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</si>
  <si>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</si>
  <si>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</si>
  <si>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</si>
  <si>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</si>
  <si>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</si>
  <si>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</si>
  <si>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</si>
  <si>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</si>
  <si>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</si>
  <si>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</si>
  <si>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</si>
  <si>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</si>
  <si>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</si>
  <si>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</si>
  <si>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</si>
  <si>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</si>
  <si>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</si>
  <si>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</si>
  <si>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</si>
  <si>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</si>
  <si>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</si>
  <si>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</si>
  <si>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</si>
  <si>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</si>
  <si>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</si>
  <si>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</si>
  <si>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</si>
  <si>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</si>
  <si>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</si>
  <si>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</si>
  <si>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</si>
  <si>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</si>
  <si>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</si>
  <si>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</si>
  <si>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</si>
  <si>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</si>
  <si>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</si>
  <si>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</si>
  <si>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</si>
  <si>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</si>
  <si>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</si>
  <si>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</si>
  <si>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</si>
  <si>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</si>
  <si>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</si>
  <si>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</si>
  <si>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</si>
  <si>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</si>
  <si>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</si>
  <si>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</si>
  <si>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</si>
  <si>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</si>
  <si>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</si>
  <si>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</si>
  <si>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</si>
  <si>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</si>
  <si>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</si>
  <si>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</si>
  <si>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</si>
  <si>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</si>
  <si>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</si>
  <si>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</si>
  <si>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</si>
  <si>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</si>
  <si>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</si>
  <si>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</si>
  <si>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</si>
  <si>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</si>
  <si>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</si>
  <si>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</si>
  <si>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</si>
  <si>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</si>
  <si>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</si>
  <si>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</si>
  <si>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</si>
  <si>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</si>
  <si>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</si>
  <si>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</si>
  <si>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</si>
  <si>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</si>
  <si>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</si>
  <si>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</si>
  <si>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</si>
  <si>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</si>
  <si>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</si>
  <si>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</si>
  <si>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</si>
  <si>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</si>
  <si>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</si>
  <si>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</si>
  <si>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</si>
  <si>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</si>
  <si>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</si>
  <si>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</si>
  <si>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</si>
  <si>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</si>
  <si>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</si>
  <si>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</si>
  <si>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</si>
  <si>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</si>
  <si>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</si>
  <si>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</si>
  <si>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</si>
  <si>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</si>
  <si>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</si>
  <si>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</si>
  <si>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</si>
  <si>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</si>
  <si>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</si>
  <si>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</si>
  <si>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</si>
  <si>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</si>
  <si>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</si>
  <si>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</si>
  <si>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</si>
  <si>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</si>
  <si>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</si>
  <si>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</si>
  <si>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</si>
  <si>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</si>
  <si>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</si>
  <si>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</si>
  <si>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</si>
  <si>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</si>
  <si>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</si>
  <si>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</si>
  <si>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</si>
  <si>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</si>
  <si>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</si>
  <si>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</si>
  <si>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</si>
  <si>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</si>
  <si>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</si>
  <si>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</si>
  <si>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</si>
  <si>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</si>
  <si>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</si>
  <si>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</si>
  <si>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</si>
  <si>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</si>
  <si>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</si>
  <si>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</si>
  <si>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</si>
  <si>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</si>
  <si>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</si>
  <si>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</si>
  <si>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</si>
  <si>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</si>
  <si>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</si>
  <si>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</si>
  <si>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</si>
  <si>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</si>
  <si>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</si>
  <si>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</si>
  <si>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</si>
  <si>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</si>
  <si>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</si>
  <si>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</si>
  <si>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</si>
  <si>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</si>
  <si>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</si>
  <si>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</si>
  <si>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</si>
  <si>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</si>
  <si>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</si>
  <si>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</si>
  <si>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</si>
  <si>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</si>
  <si>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</si>
  <si>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</si>
  <si>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</si>
  <si>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</si>
  <si>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</si>
  <si>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</si>
  <si>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</si>
  <si>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</si>
  <si>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</si>
  <si>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</si>
  <si>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</si>
  <si>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</si>
  <si>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</si>
  <si>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</si>
  <si>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</si>
  <si>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</si>
  <si>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</si>
  <si>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</si>
  <si>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</si>
  <si>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</si>
  <si>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</si>
  <si>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</si>
  <si>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</si>
  <si>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</si>
  <si>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</si>
  <si>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</si>
  <si>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</si>
  <si>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</si>
  <si>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</si>
  <si>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</si>
  <si>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</si>
  <si>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</si>
  <si>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</si>
  <si>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</si>
  <si>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</si>
  <si>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</si>
  <si>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</si>
  <si>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</si>
  <si>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</si>
  <si>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</si>
  <si>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</si>
  <si>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</si>
  <si>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</si>
  <si>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</si>
  <si>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</si>
  <si>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</si>
  <si>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</si>
  <si>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</si>
  <si>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</si>
  <si>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</si>
  <si>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</si>
  <si>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</si>
  <si>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</si>
  <si>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</si>
  <si>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</si>
  <si>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</si>
  <si>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</si>
  <si>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</si>
  <si>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</si>
  <si>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</si>
  <si>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</si>
  <si>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</si>
  <si>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</si>
  <si>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</si>
  <si>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</si>
  <si>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</si>
  <si>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</si>
  <si>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</si>
  <si>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</si>
  <si>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</si>
  <si>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</si>
  <si>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</si>
  <si>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</si>
  <si>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</si>
  <si>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</si>
  <si>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20-351-2016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</si>
  <si>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</si>
  <si>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20-570-2016</t>
  </si>
  <si>
    <t>20-623-2016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</si>
  <si>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</si>
  <si>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20-333-2017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</si>
  <si>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</si>
  <si>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20-354-2018</t>
  </si>
  <si>
    <t>20-125-2019</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</si>
  <si>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</si>
  <si>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</si>
  <si>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2021-20-20000057.0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</si>
</sst>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47" zoomScale="85" zoomScaleNormal="85" zoomScaleSheetLayoutView="40" zoomScalePageLayoutView="40" workbookViewId="0">
      <selection activeCell="G47" sqref="G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2694</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243"/>
      <c r="I20" s="149" t="s">
        <v>459</v>
      </c>
      <c r="J20" s="150" t="s">
        <v>471</v>
      </c>
      <c r="K20" s="151">
        <v>1609092900</v>
      </c>
      <c r="L20" s="152">
        <v>44242</v>
      </c>
      <c r="M20" s="152">
        <v>44561</v>
      </c>
      <c r="N20" s="135">
        <f>+(M20-L20)/30</f>
        <v>10.633333333333333</v>
      </c>
      <c r="O20" s="138"/>
      <c r="U20" s="134"/>
      <c r="V20" s="105">
        <f ca="1">NOW()</f>
        <v>44194.440820254633</v>
      </c>
      <c r="W20" s="105">
        <f ca="1">NOW()</f>
        <v>44194.440820254633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SOCIAL DON BOSCO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471</v>
      </c>
      <c r="K48" s="116">
        <v>4716386550</v>
      </c>
      <c r="L48" s="115" t="s">
        <v>1148</v>
      </c>
      <c r="M48" s="117">
        <v>1</v>
      </c>
      <c r="N48" s="115" t="s">
        <v>27</v>
      </c>
      <c r="O48" s="115" t="s">
        <v>1148</v>
      </c>
      <c r="P48" s="78"/>
    </row>
    <row r="49" spans="1:16" s="6" customFormat="1" ht="24.75" customHeight="1" x14ac:dyDescent="0.25">
      <c r="A49" s="143">
        <v>2</v>
      </c>
      <c r="B49" s="122" t="s">
        <v>2680</v>
      </c>
      <c r="C49" s="124" t="s">
        <v>31</v>
      </c>
      <c r="D49" s="110" t="s">
        <v>2683</v>
      </c>
      <c r="E49" s="145">
        <v>42583</v>
      </c>
      <c r="F49" s="145">
        <v>42674</v>
      </c>
      <c r="G49" s="160">
        <f t="shared" ref="G49:G50" si="2">IF(AND(E49&lt;&gt;"",F49&lt;&gt;""),((F49-E49)/30),"")</f>
        <v>3.0333333333333332</v>
      </c>
      <c r="H49" s="122" t="s">
        <v>2684</v>
      </c>
      <c r="I49" s="113" t="s">
        <v>459</v>
      </c>
      <c r="J49" s="113" t="s">
        <v>471</v>
      </c>
      <c r="K49" s="116">
        <v>573933049</v>
      </c>
      <c r="L49" s="115" t="s">
        <v>1148</v>
      </c>
      <c r="M49" s="117">
        <v>1</v>
      </c>
      <c r="N49" s="115" t="s">
        <v>27</v>
      </c>
      <c r="O49" s="115" t="s">
        <v>1148</v>
      </c>
      <c r="P49" s="78"/>
    </row>
    <row r="50" spans="1:16" s="6" customFormat="1" ht="24.75" customHeight="1" x14ac:dyDescent="0.25">
      <c r="A50" s="143">
        <v>3</v>
      </c>
      <c r="B50" s="122" t="s">
        <v>2680</v>
      </c>
      <c r="C50" s="124" t="s">
        <v>31</v>
      </c>
      <c r="D50" s="110" t="s">
        <v>2685</v>
      </c>
      <c r="E50" s="145">
        <v>42675</v>
      </c>
      <c r="F50" s="145">
        <v>42719</v>
      </c>
      <c r="G50" s="160">
        <f t="shared" si="2"/>
        <v>1.4666666666666666</v>
      </c>
      <c r="H50" s="119" t="s">
        <v>2684</v>
      </c>
      <c r="I50" s="113" t="s">
        <v>459</v>
      </c>
      <c r="J50" s="113" t="s">
        <v>471</v>
      </c>
      <c r="K50" s="116">
        <v>361736615</v>
      </c>
      <c r="L50" s="115" t="s">
        <v>1148</v>
      </c>
      <c r="M50" s="117">
        <v>1</v>
      </c>
      <c r="N50" s="115" t="s">
        <v>27</v>
      </c>
      <c r="O50" s="115" t="s">
        <v>1148</v>
      </c>
      <c r="P50" s="78"/>
    </row>
    <row r="51" spans="1:16" s="6" customFormat="1" ht="24.75" customHeight="1" outlineLevel="1" x14ac:dyDescent="0.25">
      <c r="A51" s="143">
        <v>4</v>
      </c>
      <c r="B51" s="122" t="s">
        <v>2680</v>
      </c>
      <c r="C51" s="124" t="s">
        <v>31</v>
      </c>
      <c r="D51" s="121" t="s">
        <v>2686</v>
      </c>
      <c r="E51" s="145">
        <v>42720</v>
      </c>
      <c r="F51" s="145">
        <v>43084</v>
      </c>
      <c r="G51" s="160">
        <f t="shared" ref="G51:G107" si="3">IF(AND(E51&lt;&gt;"",F51&lt;&gt;""),((F51-E51)/30),"")</f>
        <v>12.133333333333333</v>
      </c>
      <c r="H51" s="122" t="s">
        <v>2687</v>
      </c>
      <c r="I51" s="113" t="s">
        <v>459</v>
      </c>
      <c r="J51" s="113" t="s">
        <v>471</v>
      </c>
      <c r="K51" s="116">
        <v>2372011096</v>
      </c>
      <c r="L51" s="115" t="s">
        <v>1148</v>
      </c>
      <c r="M51" s="117">
        <v>1</v>
      </c>
      <c r="N51" s="115" t="s">
        <v>27</v>
      </c>
      <c r="O51" s="115" t="s">
        <v>26</v>
      </c>
      <c r="P51" s="78"/>
    </row>
    <row r="52" spans="1:16" s="7" customFormat="1" ht="24.75" customHeight="1" outlineLevel="1" x14ac:dyDescent="0.25">
      <c r="A52" s="144">
        <v>5</v>
      </c>
      <c r="B52" s="122" t="s">
        <v>2680</v>
      </c>
      <c r="C52" s="124" t="s">
        <v>31</v>
      </c>
      <c r="D52" s="110" t="s">
        <v>2688</v>
      </c>
      <c r="E52" s="145">
        <v>43097</v>
      </c>
      <c r="F52" s="145">
        <v>43404</v>
      </c>
      <c r="G52" s="160">
        <f t="shared" si="3"/>
        <v>10.233333333333333</v>
      </c>
      <c r="H52" s="119" t="s">
        <v>2689</v>
      </c>
      <c r="I52" s="113" t="s">
        <v>459</v>
      </c>
      <c r="J52" s="113" t="s">
        <v>471</v>
      </c>
      <c r="K52" s="116">
        <v>1931236470</v>
      </c>
      <c r="L52" s="115" t="s">
        <v>1148</v>
      </c>
      <c r="M52" s="117">
        <v>1</v>
      </c>
      <c r="N52" s="115" t="s">
        <v>27</v>
      </c>
      <c r="O52" s="115" t="s">
        <v>1148</v>
      </c>
      <c r="P52" s="79"/>
    </row>
    <row r="53" spans="1:16" s="7" customFormat="1" ht="24.75" customHeight="1" outlineLevel="1" x14ac:dyDescent="0.25">
      <c r="A53" s="144">
        <v>6</v>
      </c>
      <c r="B53" s="122" t="s">
        <v>2680</v>
      </c>
      <c r="C53" s="124" t="s">
        <v>31</v>
      </c>
      <c r="D53" s="121" t="s">
        <v>2690</v>
      </c>
      <c r="E53" s="145">
        <v>43405</v>
      </c>
      <c r="F53" s="145">
        <v>43434</v>
      </c>
      <c r="G53" s="160">
        <f t="shared" si="3"/>
        <v>0.96666666666666667</v>
      </c>
      <c r="H53" s="119" t="s">
        <v>2689</v>
      </c>
      <c r="I53" s="113" t="s">
        <v>459</v>
      </c>
      <c r="J53" s="113" t="s">
        <v>471</v>
      </c>
      <c r="K53" s="116">
        <v>87918161</v>
      </c>
      <c r="L53" s="115" t="s">
        <v>1148</v>
      </c>
      <c r="M53" s="117">
        <v>1</v>
      </c>
      <c r="N53" s="115" t="s">
        <v>27</v>
      </c>
      <c r="O53" s="115" t="s">
        <v>1148</v>
      </c>
      <c r="P53" s="79"/>
    </row>
    <row r="54" spans="1:16" s="7" customFormat="1" ht="24.75" customHeight="1" outlineLevel="1" x14ac:dyDescent="0.25">
      <c r="A54" s="144">
        <v>7</v>
      </c>
      <c r="B54" s="122" t="s">
        <v>2680</v>
      </c>
      <c r="C54" s="124" t="s">
        <v>31</v>
      </c>
      <c r="D54" s="121" t="s">
        <v>2691</v>
      </c>
      <c r="E54" s="145">
        <v>43482</v>
      </c>
      <c r="F54" s="145">
        <v>43821</v>
      </c>
      <c r="G54" s="160">
        <f t="shared" si="3"/>
        <v>11.3</v>
      </c>
      <c r="H54" s="114" t="s">
        <v>2692</v>
      </c>
      <c r="I54" s="113" t="s">
        <v>459</v>
      </c>
      <c r="J54" s="113" t="s">
        <v>471</v>
      </c>
      <c r="K54" s="118">
        <v>2333864422</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80454645</v>
      </c>
      <c r="F185" s="92"/>
      <c r="G185" s="93"/>
      <c r="H185" s="88"/>
      <c r="I185" s="90" t="s">
        <v>2627</v>
      </c>
      <c r="J185" s="166">
        <f>+SUM(M179:M183)</f>
        <v>0.02</v>
      </c>
      <c r="K185" s="236" t="s">
        <v>2628</v>
      </c>
      <c r="L185" s="236"/>
      <c r="M185" s="94">
        <f>+J185*(SUM(K20:K35))</f>
        <v>32181858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