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366615FD-374D-46D5-8076-362F1C018281}"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<sst xmlns="http://schemas.openxmlformats.org/spreadsheetml/2006/main" count="3099" uniqueCount="2693">
  <si>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</si>
  <si>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</si>
  <si>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</si>
  <si>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</si>
  <si>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</si>
  <si>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</si>
  <si>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</si>
  <si>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</si>
  <si>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</si>
  <si>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</si>
  <si>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</si>
  <si>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</si>
  <si>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</si>
  <si>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</si>
  <si>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</si>
  <si>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</si>
  <si>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</si>
  <si>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</si>
  <si>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</si>
  <si>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</si>
  <si>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</si>
  <si>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</si>
  <si>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</si>
  <si>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</si>
  <si>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</si>
  <si>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</si>
  <si>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</si>
  <si>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</si>
  <si>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</si>
  <si>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</si>
  <si>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</si>
  <si>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</si>
  <si>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</si>
  <si>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</si>
  <si>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</si>
  <si>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</si>
  <si>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</si>
  <si>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</si>
  <si>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</si>
  <si>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</si>
  <si>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</si>
  <si>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</si>
  <si>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</si>
  <si>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</si>
  <si>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</si>
  <si>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</si>
  <si>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</si>
  <si>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</si>
  <si>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</si>
  <si>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</si>
  <si>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</si>
  <si>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</si>
  <si>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</si>
  <si>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</si>
  <si>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</si>
  <si>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</si>
  <si>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</si>
  <si>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</si>
  <si>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</si>
  <si>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</si>
  <si>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</si>
  <si>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</si>
  <si>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</si>
  <si>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</si>
  <si>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</si>
  <si>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</si>
  <si>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</si>
  <si>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</si>
  <si>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</si>
  <si>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</si>
  <si>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</si>
  <si>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</si>
  <si>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</si>
  <si>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</si>
  <si>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</si>
  <si>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</si>
  <si>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</si>
  <si>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</si>
  <si>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</si>
  <si>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</si>
  <si>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</si>
  <si>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</si>
  <si>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</si>
  <si>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</si>
  <si>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</si>
  <si>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</si>
  <si>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</si>
  <si>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</si>
  <si>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</si>
  <si>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</si>
  <si>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</si>
  <si>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</si>
  <si>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</si>
  <si>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</si>
  <si>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</si>
  <si>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</si>
  <si>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</si>
  <si>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</si>
  <si>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</si>
  <si>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</si>
  <si>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</si>
  <si>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</si>
  <si>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</si>
  <si>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</si>
  <si>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</si>
  <si>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</si>
  <si>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</si>
  <si>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</si>
  <si>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</si>
  <si>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</si>
  <si>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</si>
  <si>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</si>
  <si>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</si>
  <si>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</si>
  <si>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</si>
  <si>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</si>
  <si>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</si>
  <si>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</si>
  <si>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</si>
  <si>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</si>
  <si>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</si>
  <si>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</si>
  <si>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</si>
  <si>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</si>
  <si>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</si>
  <si>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</si>
  <si>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</si>
  <si>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</si>
  <si>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</si>
  <si>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</si>
  <si>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</si>
  <si>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</si>
  <si>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</si>
  <si>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</si>
  <si>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</si>
  <si>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</si>
  <si>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</si>
  <si>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</si>
  <si>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</si>
  <si>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</si>
  <si>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</si>
  <si>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</si>
  <si>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</si>
  <si>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</si>
  <si>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</si>
  <si>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</si>
  <si>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</si>
  <si>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</si>
  <si>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</si>
  <si>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</si>
  <si>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</si>
  <si>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</si>
  <si>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</si>
  <si>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</si>
  <si>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</si>
  <si>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</si>
  <si>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</si>
  <si>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</si>
  <si>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</si>
  <si>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</si>
  <si>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</si>
  <si>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</si>
  <si>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</si>
  <si>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</si>
  <si>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</si>
  <si>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</si>
  <si>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</si>
  <si>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</si>
  <si>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</si>
  <si>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</si>
  <si>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</si>
  <si>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</si>
  <si>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</si>
  <si>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</si>
  <si>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</si>
  <si>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</si>
  <si>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</si>
  <si>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</si>
  <si>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</si>
  <si>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</si>
  <si>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</si>
  <si>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</si>
  <si>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</si>
  <si>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</si>
  <si>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</si>
  <si>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</si>
  <si>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</si>
  <si>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</si>
  <si>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</si>
  <si>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</si>
  <si>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</si>
  <si>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</si>
  <si>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</si>
  <si>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</si>
  <si>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</si>
  <si>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</si>
  <si>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</si>
  <si>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</si>
  <si>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</si>
  <si>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</si>
  <si>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</si>
  <si>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</si>
  <si>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</si>
  <si>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</si>
  <si>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</si>
  <si>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</si>
  <si>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</si>
  <si>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</si>
  <si>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</si>
  <si>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</si>
  <si>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</si>
  <si>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</si>
  <si>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</si>
  <si>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</si>
  <si>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</si>
  <si>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</si>
  <si>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</si>
  <si>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</si>
  <si>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</si>
  <si>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</si>
  <si>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</si>
  <si>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</si>
  <si>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</si>
  <si>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</si>
  <si>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</si>
  <si>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</si>
  <si>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</si>
  <si>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</si>
  <si>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</si>
  <si>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</si>
  <si>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</si>
  <si>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</si>
  <si>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</si>
  <si>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</si>
  <si>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</si>
  <si>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</si>
  <si>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</si>
  <si>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</si>
  <si>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</si>
  <si>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</si>
  <si>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</si>
  <si>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</si>
  <si>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</si>
  <si>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</si>
  <si>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</si>
  <si>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</si>
  <si>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</si>
  <si>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</si>
  <si>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</si>
  <si>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</si>
  <si>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</si>
  <si>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</si>
  <si>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</si>
  <si>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</si>
  <si>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</si>
  <si>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</si>
  <si>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</si>
  <si>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</si>
  <si>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</si>
  <si>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</si>
  <si>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</si>
  <si>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</si>
  <si>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</si>
  <si>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</si>
  <si>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</si>
  <si>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</si>
  <si>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</si>
  <si>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</si>
  <si>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</si>
  <si>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</si>
  <si>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</si>
  <si>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</si>
  <si>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</si>
  <si>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</si>
  <si>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</si>
  <si>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</si>
  <si>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</si>
  <si>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</si>
  <si>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</si>
  <si>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</si>
  <si>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</si>
  <si>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</si>
  <si>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</si>
  <si>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</si>
  <si>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</si>
  <si>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</si>
  <si>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</si>
  <si>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</si>
  <si>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</si>
  <si>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</si>
  <si>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</si>
  <si>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</si>
  <si>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</si>
  <si>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</si>
  <si>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</si>
  <si>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</si>
  <si>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</si>
  <si>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</si>
  <si>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</si>
  <si>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</si>
  <si>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</si>
  <si>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</si>
  <si>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</si>
  <si>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</si>
  <si>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</si>
  <si>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</si>
  <si>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</si>
  <si>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</si>
  <si>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</si>
  <si>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</si>
  <si>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</si>
  <si>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</si>
  <si>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</si>
  <si>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</si>
  <si>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</si>
  <si>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</si>
  <si>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</si>
  <si>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</si>
  <si>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</si>
  <si>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</si>
  <si>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</si>
  <si>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</si>
  <si>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</si>
  <si>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</si>
  <si>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</si>
  <si>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</si>
  <si>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</si>
  <si>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</si>
  <si>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</si>
  <si>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</si>
  <si>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</si>
  <si>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</si>
  <si>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</si>
  <si>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</si>
  <si>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</si>
  <si>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</si>
  <si>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</si>
  <si>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</si>
  <si>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</si>
  <si>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</si>
  <si>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</si>
  <si>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</si>
  <si>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</si>
  <si>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</si>
  <si>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</si>
  <si>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</si>
  <si>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</si>
  <si>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</si>
  <si>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</si>
  <si>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</si>
  <si>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</si>
  <si>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</si>
  <si>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</si>
  <si>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</si>
  <si>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</si>
  <si>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</si>
  <si>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</si>
  <si>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</si>
  <si>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</si>
  <si>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</si>
  <si>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</si>
  <si>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</si>
  <si>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</si>
  <si>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</si>
  <si>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</si>
  <si>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</si>
  <si>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</si>
  <si>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</si>
  <si>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</si>
  <si>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</si>
  <si>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</si>
  <si>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</si>
  <si>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</si>
  <si>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</si>
  <si>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</si>
  <si>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</si>
  <si>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</si>
  <si>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</si>
  <si>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</si>
  <si>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</si>
  <si>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</si>
  <si>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</si>
  <si>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</si>
  <si>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</si>
  <si>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</si>
  <si>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</si>
  <si>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</si>
  <si>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</si>
  <si>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</si>
  <si>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</si>
  <si>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</si>
  <si>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</si>
  <si>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</si>
  <si>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</si>
  <si>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</si>
  <si>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</si>
  <si>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</si>
  <si>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</si>
  <si>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</si>
  <si>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</si>
  <si>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</si>
  <si>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</si>
  <si>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</si>
  <si>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</si>
  <si>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</si>
  <si>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</si>
  <si>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</si>
  <si>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</si>
  <si>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</si>
  <si>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</si>
  <si>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</si>
  <si>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</si>
  <si>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</si>
  <si>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</si>
  <si>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</si>
  <si>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</si>
  <si>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</si>
  <si>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</si>
  <si>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</si>
  <si>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</si>
  <si>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</si>
  <si>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</si>
  <si>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</si>
  <si>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</si>
  <si>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</si>
  <si>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</si>
  <si>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</si>
  <si>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</si>
  <si>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</si>
  <si>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</si>
  <si>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</si>
  <si>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</si>
  <si>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</si>
  <si>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</si>
  <si>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</si>
  <si>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</si>
  <si>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</si>
  <si>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</si>
  <si>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</si>
  <si>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</si>
  <si>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</si>
  <si>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</si>
  <si>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</si>
  <si>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</si>
  <si>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</si>
  <si>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</si>
  <si>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</si>
  <si>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</si>
  <si>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</si>
  <si>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</si>
  <si>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</si>
  <si>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</si>
  <si>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</si>
  <si>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</si>
  <si>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</si>
  <si>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</si>
  <si>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</si>
  <si>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</si>
  <si>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</si>
  <si>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</si>
  <si>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</si>
  <si>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</si>
  <si>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</si>
  <si>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</si>
  <si>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</si>
  <si>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</si>
  <si>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</si>
  <si>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</si>
  <si>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</si>
  <si>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</si>
  <si>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</si>
  <si>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</si>
  <si>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</si>
  <si>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</si>
  <si>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</si>
  <si>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</si>
  <si>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</si>
  <si>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</si>
  <si>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</si>
  <si>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</si>
  <si>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</si>
  <si>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</si>
  <si>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</si>
  <si>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</si>
  <si>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</si>
  <si>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</si>
  <si>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</si>
  <si>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</si>
  <si>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</si>
  <si>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</si>
  <si>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</si>
  <si>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</si>
  <si>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</si>
  <si>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</si>
  <si>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</si>
  <si>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</si>
  <si>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</si>
  <si>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</si>
  <si>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</si>
  <si>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</si>
  <si>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</si>
  <si>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</si>
  <si>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</si>
  <si>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</si>
  <si>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</si>
  <si>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</si>
  <si>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</si>
  <si>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</si>
  <si>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</si>
  <si>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</si>
  <si>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</si>
  <si>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</si>
  <si>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</si>
  <si>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</si>
  <si>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</si>
  <si>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</si>
  <si>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</si>
  <si>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</si>
  <si>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</si>
  <si>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</si>
  <si>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</si>
  <si>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</si>
  <si>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</si>
  <si>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</si>
  <si>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</si>
  <si>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</si>
  <si>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</si>
  <si>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</si>
  <si>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</si>
  <si>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</si>
  <si>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</si>
  <si>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</si>
  <si>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</si>
  <si>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</si>
  <si>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</si>
  <si>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</si>
  <si>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</si>
  <si>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</si>
  <si>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</si>
  <si>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</si>
  <si>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</si>
  <si>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</si>
  <si>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</si>
  <si>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</si>
  <si>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</si>
  <si>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</si>
  <si>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</si>
  <si>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</si>
  <si>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</si>
  <si>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</si>
  <si>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</si>
  <si>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</si>
  <si>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</si>
  <si>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</si>
  <si>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</si>
  <si>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</si>
  <si>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</si>
  <si>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</si>
  <si>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</si>
  <si>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</si>
  <si>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</si>
  <si>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</si>
  <si>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</si>
  <si>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</si>
  <si>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</si>
  <si>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</si>
  <si>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</si>
  <si>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</si>
  <si>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</si>
  <si>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</si>
  <si>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</si>
  <si>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</si>
  <si>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</si>
  <si>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</si>
  <si>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</si>
  <si>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</si>
  <si>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</si>
  <si>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</si>
  <si>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</si>
  <si>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</si>
  <si>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</si>
  <si>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</si>
  <si>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</si>
  <si>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</si>
  <si>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</si>
  <si>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</si>
  <si>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</si>
  <si>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</si>
  <si>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</si>
  <si>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</si>
  <si>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</si>
  <si>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</si>
  <si>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</si>
  <si>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</si>
  <si>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</si>
  <si>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</si>
  <si>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</si>
  <si>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</si>
  <si>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</si>
  <si>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</si>
  <si>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</si>
  <si>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</si>
  <si>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</si>
  <si>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</si>
  <si>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</si>
  <si>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</si>
  <si>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</si>
  <si>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</si>
  <si>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</si>
  <si>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</si>
  <si>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</si>
  <si>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</si>
  <si>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</si>
  <si>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</si>
  <si>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</si>
  <si>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</si>
  <si>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</si>
  <si>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</si>
  <si>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</si>
  <si>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</si>
  <si>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</si>
  <si>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</si>
  <si>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</si>
  <si>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</si>
  <si>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</si>
  <si>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</si>
  <si>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</si>
  <si>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</si>
  <si>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</si>
  <si>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</si>
  <si>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</si>
  <si>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</si>
  <si>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</si>
  <si>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</si>
  <si>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</si>
  <si>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</si>
  <si>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</si>
  <si>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</si>
  <si>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</si>
  <si>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</si>
  <si>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</si>
  <si>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</si>
  <si>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</si>
  <si>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</si>
  <si>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</si>
  <si>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</si>
  <si>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</si>
  <si>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</si>
  <si>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</si>
  <si>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</si>
  <si>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</si>
  <si>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</si>
  <si>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</si>
  <si>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</si>
  <si>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</si>
  <si>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</si>
  <si>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</si>
  <si>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</si>
  <si>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</si>
  <si>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</si>
  <si>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</si>
  <si>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</si>
  <si>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</si>
  <si>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</si>
  <si>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</si>
  <si>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</si>
  <si>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</si>
  <si>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</si>
  <si>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</si>
  <si>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</si>
  <si>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</si>
  <si>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</si>
  <si>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</si>
  <si>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</si>
  <si>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</si>
  <si>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</si>
  <si>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</si>
  <si>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</si>
  <si>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</si>
  <si>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</si>
  <si>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</si>
  <si>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</si>
  <si>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</si>
  <si>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</si>
  <si>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</si>
  <si>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</si>
  <si>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</si>
  <si>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</si>
  <si>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</si>
  <si>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</si>
  <si>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</si>
  <si>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</si>
  <si>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</si>
  <si>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</si>
  <si>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</si>
  <si>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</si>
  <si>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</si>
  <si>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</si>
  <si>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</si>
  <si>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</si>
  <si>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</si>
  <si>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</si>
  <si>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</si>
  <si>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</si>
  <si>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</si>
  <si>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</si>
  <si>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</si>
  <si>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</si>
  <si>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</si>
  <si>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</si>
  <si>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</si>
  <si>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</si>
  <si>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</si>
  <si>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</si>
  <si>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</si>
  <si>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</si>
  <si>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</si>
  <si>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</si>
  <si>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</si>
  <si>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</si>
  <si>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</si>
  <si>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</si>
  <si>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</si>
  <si>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</si>
  <si>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</si>
  <si>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</si>
  <si>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</si>
  <si>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</si>
  <si>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</si>
  <si>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</si>
  <si>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</si>
  <si>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</si>
  <si>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</si>
  <si>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</si>
  <si>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</si>
  <si>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</si>
  <si>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</si>
  <si>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</si>
  <si>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</si>
  <si>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</si>
  <si>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</si>
  <si>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</si>
  <si>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</si>
  <si>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</si>
  <si>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</si>
  <si>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</si>
  <si>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</si>
  <si>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</si>
  <si>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</si>
  <si>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</si>
  <si>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</si>
  <si>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</si>
  <si>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</si>
  <si>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</si>
  <si>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</si>
  <si>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</si>
  <si>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</si>
  <si>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</si>
  <si>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</si>
  <si>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</si>
  <si>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</si>
  <si>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</si>
  <si>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</si>
  <si>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</si>
  <si>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</si>
  <si>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</si>
  <si>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</si>
  <si>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</si>
  <si>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</si>
  <si>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</si>
  <si>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</si>
  <si>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</si>
  <si>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</si>
  <si>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</si>
  <si>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</si>
  <si>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</si>
  <si>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</si>
  <si>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</si>
  <si>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</si>
  <si>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</si>
  <si>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</si>
  <si>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</si>
  <si>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</si>
  <si>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</si>
  <si>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</si>
  <si>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</si>
  <si>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</si>
  <si>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</si>
  <si>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</si>
  <si>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</si>
  <si>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</si>
  <si>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</si>
  <si>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</si>
  <si>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</si>
  <si>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</si>
  <si>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</si>
  <si>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</si>
  <si>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</si>
  <si>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</si>
  <si>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</si>
  <si>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</si>
  <si>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</si>
  <si>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</si>
  <si>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</si>
  <si>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</si>
  <si>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</si>
  <si>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</si>
  <si>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</si>
  <si>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</si>
  <si>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</si>
  <si>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</si>
  <si>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</si>
  <si>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</si>
  <si>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</si>
  <si>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</si>
  <si>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</si>
  <si>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</si>
  <si>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</si>
  <si>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</si>
  <si>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</si>
  <si>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</si>
  <si>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</si>
  <si>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</si>
  <si>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</si>
  <si>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</si>
  <si>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</si>
  <si>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</si>
  <si>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</si>
  <si>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</si>
  <si>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</si>
  <si>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</si>
  <si>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</si>
  <si>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</si>
  <si>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</si>
  <si>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</si>
  <si>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</si>
  <si>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</si>
  <si>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</si>
  <si>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</si>
  <si>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</si>
  <si>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</si>
  <si>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</si>
  <si>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</si>
  <si>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</si>
  <si>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</si>
  <si>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</si>
  <si>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</si>
  <si>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</si>
  <si>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</si>
  <si>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</si>
  <si>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</si>
  <si>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</si>
  <si>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</si>
  <si>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</si>
  <si>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</si>
  <si>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</si>
  <si>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</si>
  <si>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</si>
  <si>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</si>
  <si>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</si>
  <si>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</si>
  <si>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</si>
  <si>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</si>
  <si>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</si>
  <si>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</si>
  <si>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</si>
  <si>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</si>
  <si>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</si>
  <si>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</si>
  <si>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</si>
  <si>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</si>
  <si>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</si>
  <si>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</si>
  <si>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</si>
  <si>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</si>
  <si>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</si>
  <si>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</si>
  <si>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</si>
  <si>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</si>
  <si>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</si>
  <si>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</si>
  <si>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</si>
  <si>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</si>
  <si>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</si>
  <si>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</si>
  <si>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</si>
  <si>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</si>
  <si>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</si>
  <si>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</si>
  <si>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</si>
  <si>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</si>
  <si>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</si>
  <si>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</si>
  <si>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</si>
  <si>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</si>
  <si>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</si>
  <si>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</si>
  <si>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</si>
  <si>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</si>
  <si>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</si>
  <si>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</si>
  <si>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</si>
  <si>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</si>
  <si>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</si>
  <si>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</si>
  <si>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</si>
  <si>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</si>
  <si>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</si>
  <si>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</si>
  <si>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</si>
  <si>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</si>
  <si>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</si>
  <si>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</si>
  <si>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</si>
  <si>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</si>
  <si>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</si>
  <si>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</si>
  <si>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</si>
  <si>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</si>
  <si>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</si>
  <si>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</si>
  <si>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</si>
  <si>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</si>
  <si>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</si>
  <si>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</si>
  <si>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</si>
  <si>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</si>
  <si>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</si>
  <si>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</si>
  <si>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</si>
  <si>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</si>
  <si>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</si>
  <si>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</si>
  <si>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</si>
  <si>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</si>
  <si>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</si>
  <si>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</si>
  <si>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</si>
  <si>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</si>
  <si>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</si>
  <si>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</si>
  <si>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</si>
  <si>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</si>
  <si>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</si>
  <si>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</si>
  <si>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</si>
  <si>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</si>
  <si>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</si>
  <si>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</si>
  <si>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</si>
  <si>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</si>
  <si>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</si>
  <si>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</si>
  <si>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</si>
  <si>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</si>
  <si>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</si>
  <si>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</si>
  <si>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</si>
  <si>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</si>
  <si>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</si>
  <si>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</si>
  <si>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</si>
  <si>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</si>
  <si>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</si>
  <si>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</si>
  <si>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</si>
  <si>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</si>
  <si>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</si>
  <si>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</si>
  <si>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</si>
  <si>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</si>
  <si>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</si>
  <si>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</si>
  <si>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</si>
  <si>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</si>
  <si>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</si>
  <si>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</si>
  <si>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</si>
  <si>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</si>
  <si>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</si>
  <si>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</si>
  <si>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</si>
  <si>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</si>
  <si>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</si>
  <si>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</si>
  <si>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</si>
  <si>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</si>
  <si>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</si>
  <si>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</si>
  <si>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</si>
  <si>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</si>
  <si>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</si>
  <si>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</si>
  <si>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</si>
  <si>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</si>
  <si>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</si>
  <si>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</si>
  <si>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</si>
  <si>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</si>
  <si>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</si>
  <si>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</si>
  <si>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</si>
  <si>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</si>
  <si>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</si>
  <si>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</si>
  <si>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</si>
  <si>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</si>
  <si>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</si>
  <si>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</si>
  <si>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</si>
  <si>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</si>
  <si>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</si>
  <si>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</si>
  <si>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</si>
  <si>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</si>
  <si>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</si>
  <si>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</si>
  <si>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</si>
  <si>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</si>
  <si>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</si>
  <si>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</si>
  <si>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</si>
  <si>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</si>
  <si>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</si>
  <si>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</si>
  <si>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</si>
  <si>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</si>
  <si>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</si>
  <si>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</si>
  <si>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</si>
  <si>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</si>
  <si>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</si>
  <si>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</si>
  <si>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</si>
  <si>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</si>
  <si>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</si>
  <si>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</si>
  <si>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</si>
  <si>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</si>
  <si>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</si>
  <si>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</si>
  <si>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</si>
  <si>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</si>
  <si>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</si>
  <si>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</si>
  <si>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</si>
  <si>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</si>
  <si>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</si>
  <si>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</si>
  <si>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</si>
  <si>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</si>
  <si>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</si>
  <si>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</si>
  <si>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</si>
  <si>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</si>
  <si>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</si>
  <si>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</si>
  <si>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</si>
  <si>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</si>
  <si>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</si>
  <si>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</si>
  <si>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</si>
  <si>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</si>
  <si>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</si>
  <si>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</si>
  <si>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</si>
  <si>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</si>
  <si>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</si>
  <si>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</si>
  <si>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</si>
  <si>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</si>
  <si>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</si>
  <si>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</si>
  <si>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</si>
  <si>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</si>
  <si>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</si>
  <si>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</si>
  <si>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</si>
  <si>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</si>
  <si>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</si>
  <si>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</si>
  <si>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</si>
  <si>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</si>
  <si>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</si>
  <si>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</si>
  <si>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</si>
  <si>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</si>
  <si>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</si>
  <si>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</si>
  <si>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</si>
  <si>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</si>
  <si>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</si>
  <si>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</si>
  <si>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</si>
  <si>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</si>
  <si>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</si>
  <si>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</si>
  <si>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</si>
  <si>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</si>
  <si>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</si>
  <si>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</si>
  <si>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</si>
  <si>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</si>
  <si>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</si>
  <si>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</si>
  <si>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</si>
  <si>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</si>
  <si>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</si>
  <si>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</si>
  <si>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</si>
  <si>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</si>
  <si>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</si>
  <si>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</si>
  <si>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</si>
  <si>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</si>
  <si>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</si>
  <si>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</si>
  <si>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</si>
  <si>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</si>
  <si>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</si>
  <si>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</si>
  <si>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</si>
  <si>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</si>
  <si>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</si>
  <si>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</si>
  <si>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</si>
  <si>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</si>
  <si>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</si>
  <si>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</si>
  <si>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</si>
  <si>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</si>
  <si>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</si>
  <si>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</si>
  <si>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</si>
  <si>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</si>
  <si>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</si>
  <si>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</si>
  <si>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</si>
  <si>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</si>
  <si>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</si>
  <si>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</si>
  <si>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</si>
  <si>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</si>
  <si>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</si>
  <si>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</si>
  <si>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</si>
  <si>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</si>
  <si>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</si>
  <si>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</si>
  <si>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</si>
  <si>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</si>
  <si>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</si>
  <si>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</si>
  <si>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</si>
  <si>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</si>
  <si>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</si>
  <si>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</si>
  <si>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</si>
  <si>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</si>
  <si>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</si>
  <si>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</si>
  <si>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</si>
  <si>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</si>
  <si>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</si>
  <si>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</si>
  <si>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</si>
  <si>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</si>
  <si>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</si>
  <si>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</si>
  <si>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</si>
  <si>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</si>
  <si>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</si>
  <si>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</si>
  <si>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</si>
  <si>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</si>
  <si>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</si>
  <si>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</si>
  <si>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</si>
  <si>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</si>
  <si>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</si>
  <si>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</si>
  <si>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</si>
  <si>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</si>
  <si>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</si>
  <si>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</si>
  <si>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</si>
  <si>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</si>
  <si>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</si>
  <si>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</si>
  <si>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</si>
  <si>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</si>
  <si>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</si>
  <si>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</si>
  <si>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</si>
  <si>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</si>
  <si>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</si>
  <si>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</si>
  <si>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</si>
  <si>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</si>
  <si>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</si>
  <si>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</si>
  <si>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</si>
  <si>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</si>
  <si>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</si>
  <si>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</si>
  <si>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</si>
  <si>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</si>
  <si>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</si>
  <si>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</si>
  <si>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</si>
  <si>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</si>
  <si>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</si>
  <si>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</si>
  <si>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</si>
  <si>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</si>
  <si>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</si>
  <si>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</si>
  <si>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</si>
  <si>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</si>
  <si>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</si>
  <si>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</si>
  <si>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</si>
  <si>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</si>
  <si>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</si>
  <si>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</si>
  <si>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</si>
  <si>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</si>
  <si>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</si>
  <si>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</si>
  <si>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</si>
  <si>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</si>
  <si>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</si>
  <si>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</si>
  <si>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</si>
  <si>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</si>
  <si>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</si>
  <si>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</si>
  <si>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</si>
  <si>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</si>
  <si>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</si>
  <si>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</si>
  <si>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</si>
  <si>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</si>
  <si>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</si>
  <si>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</si>
  <si>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</si>
  <si>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</si>
  <si>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</si>
  <si>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</si>
  <si>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</si>
  <si>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</si>
  <si>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</si>
  <si>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</si>
  <si>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</si>
  <si>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</si>
  <si>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</si>
  <si>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</si>
  <si>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</si>
  <si>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</si>
  <si>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</si>
  <si>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</si>
  <si>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</si>
  <si>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</si>
  <si>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</si>
  <si>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</si>
  <si>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</si>
  <si>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</si>
  <si>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</si>
  <si>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</si>
  <si>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</si>
  <si>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</si>
  <si>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</si>
  <si>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</si>
  <si>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</si>
  <si>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</si>
  <si>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</si>
  <si>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</si>
  <si>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</si>
  <si>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</si>
  <si>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</si>
  <si>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</si>
  <si>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</si>
  <si>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</si>
  <si>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</si>
  <si>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</si>
  <si>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</si>
  <si>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</si>
  <si>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</si>
  <si>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</si>
  <si>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</si>
  <si>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</si>
  <si>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</si>
  <si>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</si>
  <si>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</si>
  <si>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</si>
  <si>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</si>
  <si>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</si>
  <si>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</si>
  <si>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</si>
  <si>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</si>
  <si>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</si>
  <si>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</si>
  <si>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</si>
  <si>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</si>
  <si>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</si>
  <si>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</si>
  <si>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</si>
  <si>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</si>
  <si>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</si>
  <si>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</si>
  <si>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</si>
  <si>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</si>
  <si>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</si>
  <si>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</si>
  <si>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</si>
  <si>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</si>
  <si>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</si>
  <si>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</si>
  <si>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</si>
  <si>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</si>
  <si>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</si>
  <si>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</si>
  <si>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</si>
  <si>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</si>
  <si>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</si>
  <si>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</si>
  <si>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</si>
  <si>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</si>
  <si>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</si>
  <si>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</si>
  <si>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</si>
  <si>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</si>
  <si>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</si>
  <si>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</si>
  <si>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</si>
  <si>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</si>
  <si>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</si>
  <si>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</si>
  <si>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</si>
  <si>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</si>
  <si>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</si>
  <si>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</si>
  <si>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</si>
  <si>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</si>
  <si>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</si>
  <si>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</si>
  <si>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</si>
  <si>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</si>
  <si>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</si>
  <si>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</si>
  <si>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</si>
  <si>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</si>
  <si>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</si>
  <si>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</si>
  <si>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</si>
  <si>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</si>
  <si>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</si>
  <si>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</si>
  <si>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</si>
  <si>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</si>
  <si>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</si>
  <si>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</si>
  <si>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</si>
  <si>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</si>
  <si>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</si>
  <si>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</si>
  <si>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</si>
  <si>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</si>
  <si>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</si>
  <si>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</si>
  <si>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</si>
  <si>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</si>
  <si>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</si>
  <si>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</si>
  <si>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</si>
  <si>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</si>
  <si>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</si>
  <si>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</si>
  <si>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</si>
  <si>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</si>
  <si>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</si>
  <si>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</si>
  <si>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</si>
  <si>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</si>
  <si>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</si>
  <si>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</si>
  <si>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</si>
  <si>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</si>
  <si>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</si>
  <si>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</si>
  <si>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</si>
  <si>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</si>
  <si>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</si>
  <si>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</si>
  <si>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</si>
  <si>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</si>
  <si>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</si>
  <si>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</si>
  <si>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</si>
  <si>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</si>
  <si>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</si>
  <si>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</si>
  <si>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</si>
  <si>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</si>
  <si>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</si>
  <si>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</si>
  <si>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</si>
  <si>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</si>
  <si>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</si>
  <si>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</si>
  <si>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</si>
  <si>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</si>
  <si>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</si>
  <si>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</si>
  <si>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</si>
  <si>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</si>
  <si>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</si>
  <si>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</si>
  <si>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</si>
  <si>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</si>
  <si>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</si>
  <si>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</si>
  <si>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</si>
  <si>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</si>
  <si>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</si>
  <si>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</si>
  <si>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</si>
  <si>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</si>
  <si>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</si>
  <si>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</si>
  <si>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</si>
  <si>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</si>
  <si>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</si>
  <si>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</si>
  <si>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</si>
  <si>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</si>
  <si>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</si>
  <si>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</si>
  <si>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</si>
  <si>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</si>
  <si>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</si>
  <si>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</si>
  <si>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</si>
  <si>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</si>
  <si>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</si>
  <si>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</si>
  <si>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</si>
  <si>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</si>
  <si>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</si>
  <si>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</si>
  <si>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</si>
  <si>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</si>
  <si>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</si>
  <si>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</si>
  <si>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</si>
  <si>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</si>
  <si>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</si>
  <si>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</si>
  <si>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</si>
  <si>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</si>
  <si>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</si>
  <si>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</si>
  <si>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</si>
  <si>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</si>
  <si>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</si>
  <si>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</si>
  <si>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</si>
  <si>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</si>
  <si>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</si>
  <si>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</si>
  <si>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</si>
  <si>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</si>
  <si>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</si>
  <si>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</si>
  <si>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</si>
  <si>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</si>
  <si>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</si>
  <si>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</si>
  <si>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</si>
  <si>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</si>
  <si>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</si>
  <si>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</si>
  <si>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</si>
  <si>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</si>
  <si>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</si>
  <si>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</si>
  <si>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</si>
  <si>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</si>
  <si>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</si>
  <si>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</si>
  <si>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</si>
  <si>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</si>
  <si>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</si>
  <si>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</si>
  <si>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</si>
  <si>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</si>
  <si>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</si>
  <si>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</si>
  <si>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</si>
  <si>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</si>
  <si>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</si>
  <si>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</si>
  <si>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</si>
  <si>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</si>
  <si>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</si>
  <si>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</si>
  <si>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</si>
  <si>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</si>
  <si>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</si>
  <si>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</si>
  <si>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</si>
  <si>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</si>
  <si>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</si>
  <si>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</si>
  <si>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</si>
  <si>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</si>
  <si>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</si>
  <si>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</si>
  <si>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</si>
  <si>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</si>
  <si>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</si>
  <si>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</si>
  <si>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</si>
  <si>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</si>
  <si>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</si>
  <si>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</si>
  <si>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</si>
  <si>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</si>
  <si>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</si>
  <si>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</si>
  <si>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</si>
  <si>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</si>
  <si>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</si>
  <si>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</si>
  <si>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</si>
  <si>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</si>
  <si>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</si>
  <si>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</si>
  <si>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</si>
  <si>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</si>
  <si>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</si>
  <si>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</si>
  <si>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</si>
  <si>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</si>
  <si>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</si>
  <si>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</si>
  <si>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</si>
  <si>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</si>
  <si>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</si>
  <si>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</si>
  <si>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</si>
  <si>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</si>
  <si>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</si>
  <si>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</si>
  <si>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</si>
  <si>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</si>
  <si>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</si>
  <si>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</si>
  <si>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</si>
  <si>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</si>
  <si>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</si>
  <si>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</si>
  <si>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</si>
  <si>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</si>
  <si>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</si>
  <si>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</si>
  <si>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</si>
  <si>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</si>
  <si>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</si>
  <si>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</si>
  <si>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</si>
  <si>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</si>
  <si>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</si>
  <si>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</si>
  <si>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</si>
  <si>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</si>
  <si>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</si>
  <si>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</si>
  <si>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</si>
  <si>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</si>
  <si>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</si>
  <si>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</si>
  <si>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</si>
  <si>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</si>
  <si>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</si>
  <si>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</si>
  <si>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</si>
  <si>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</si>
  <si>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</si>
  <si>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</si>
  <si>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</si>
  <si>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</si>
  <si>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</si>
  <si>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</si>
  <si>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</si>
  <si>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</si>
  <si>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</si>
  <si>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</si>
  <si>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</si>
  <si>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</si>
  <si>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</si>
  <si>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</si>
  <si>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</si>
  <si>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</si>
  <si>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</si>
  <si>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</si>
  <si>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</si>
  <si>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</si>
  <si>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</si>
  <si>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</si>
  <si>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</si>
  <si>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</si>
  <si>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</si>
  <si>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</si>
  <si>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</si>
  <si>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</si>
  <si>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</si>
  <si>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</si>
  <si>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</si>
  <si>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</si>
  <si>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</si>
  <si>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</si>
  <si>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</si>
  <si>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</si>
  <si>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</si>
  <si>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</si>
  <si>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</si>
  <si>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</si>
  <si>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</si>
  <si>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</si>
  <si>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</si>
  <si>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</si>
  <si>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</si>
  <si>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</si>
  <si>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</si>
  <si>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</si>
  <si>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</si>
  <si>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</si>
  <si>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</si>
  <si>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</si>
  <si>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</si>
  <si>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</si>
  <si>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</si>
  <si>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</si>
  <si>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</si>
  <si>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</si>
  <si>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</si>
  <si>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</si>
  <si>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</si>
  <si>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</si>
  <si>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</si>
  <si>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</si>
  <si>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</si>
  <si>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</si>
  <si>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</si>
  <si>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</si>
  <si>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</si>
  <si>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</si>
  <si>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</si>
  <si>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</si>
  <si>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</si>
  <si>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</si>
  <si>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</si>
  <si>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</si>
  <si>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</si>
  <si>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</si>
  <si>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</si>
  <si>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</si>
  <si>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</si>
  <si>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</si>
  <si>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</si>
  <si>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</si>
  <si>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</si>
  <si>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</si>
  <si>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</si>
  <si>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</si>
  <si>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</si>
  <si>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</si>
  <si>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</si>
  <si>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</si>
  <si>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</si>
  <si>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</si>
  <si>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</si>
  <si>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</si>
  <si>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</si>
  <si>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</si>
  <si>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</si>
  <si>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</si>
  <si>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</si>
  <si>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</si>
  <si>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</si>
  <si>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</si>
  <si>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</si>
  <si>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</si>
  <si>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</si>
  <si>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</si>
  <si>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</si>
  <si>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</si>
  <si>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</si>
  <si>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</si>
  <si>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</si>
  <si>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</si>
  <si>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</si>
  <si>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</si>
  <si>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</si>
  <si>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</si>
  <si>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</si>
  <si>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</si>
  <si>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</si>
  <si>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</si>
  <si>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</si>
  <si>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</si>
  <si>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</si>
  <si>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</si>
  <si>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</si>
  <si>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</si>
  <si>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</si>
  <si>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</si>
  <si>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</si>
  <si>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</si>
  <si>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</si>
  <si>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</si>
  <si>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</si>
  <si>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</si>
  <si>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</si>
  <si>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</si>
  <si>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</si>
  <si>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</si>
  <si>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</si>
  <si>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</si>
  <si>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</si>
  <si>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</si>
  <si>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</si>
  <si>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</si>
  <si>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</si>
  <si>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</si>
  <si>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</si>
  <si>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</si>
  <si>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</si>
  <si>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</si>
  <si>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</si>
  <si>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</si>
  <si>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</si>
  <si>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</si>
  <si>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</si>
  <si>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</si>
  <si>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</si>
  <si>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</si>
  <si>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</si>
  <si>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</si>
  <si>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</si>
  <si>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</si>
  <si>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</si>
  <si>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</si>
  <si>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</si>
  <si>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</si>
  <si>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</si>
  <si>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</si>
  <si>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</si>
  <si>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</si>
  <si>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</si>
  <si>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</si>
  <si>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</si>
  <si>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</si>
  <si>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</si>
  <si>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</si>
  <si>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</si>
  <si>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</si>
  <si>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</si>
  <si>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</si>
  <si>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</si>
  <si>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</si>
  <si>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</si>
  <si>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</si>
  <si>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</si>
  <si>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</si>
  <si>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</si>
  <si>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</si>
  <si>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</si>
  <si>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</si>
  <si>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</si>
  <si>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</si>
  <si>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</si>
  <si>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</si>
  <si>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</si>
  <si>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</si>
  <si>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</si>
  <si>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</si>
  <si>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</si>
  <si>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</si>
  <si>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</si>
  <si>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</si>
  <si>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</si>
  <si>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</si>
  <si>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</si>
  <si>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</si>
  <si>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</si>
  <si>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</si>
  <si>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</si>
  <si>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</si>
  <si>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</si>
  <si>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</si>
  <si>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</si>
  <si>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</si>
  <si>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</si>
  <si>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</si>
  <si>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</si>
  <si>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</si>
  <si>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</si>
  <si>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</si>
  <si>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</si>
  <si>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</si>
  <si>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</si>
  <si>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</si>
  <si>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</si>
  <si>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</si>
  <si>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</si>
  <si>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</si>
  <si>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</si>
  <si>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</si>
  <si>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</si>
  <si>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</si>
  <si>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</si>
  <si>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</si>
  <si>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</si>
  <si>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</si>
  <si>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</si>
  <si>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</si>
  <si>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</si>
  <si>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</si>
  <si>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</si>
  <si>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</si>
  <si>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</si>
  <si>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</si>
  <si>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</si>
  <si>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</si>
  <si>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</si>
  <si>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</si>
  <si>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</si>
  <si>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</si>
  <si>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</si>
  <si>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</si>
  <si>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</si>
  <si>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</si>
  <si>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</si>
  <si>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</si>
  <si>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</si>
  <si>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</si>
  <si>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</si>
  <si>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</si>
  <si>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</si>
  <si>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</si>
  <si>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</si>
  <si>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</si>
  <si>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</si>
  <si>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</si>
  <si>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</si>
  <si>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</si>
  <si>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</si>
  <si>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</si>
  <si>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</si>
  <si>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</si>
  <si>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</si>
  <si>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</si>
  <si>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</si>
  <si>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</si>
  <si>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</si>
  <si>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</si>
  <si>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</si>
  <si>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</si>
  <si>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</si>
  <si>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</si>
  <si>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</si>
  <si>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</si>
  <si>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</si>
  <si>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</si>
  <si>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</si>
  <si>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</si>
  <si>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</si>
  <si>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</si>
  <si>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</si>
  <si>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</si>
  <si>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</si>
  <si>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</si>
  <si>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</si>
  <si>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</si>
  <si>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</si>
  <si>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</si>
  <si>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</si>
  <si>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</si>
  <si>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</si>
  <si>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</si>
  <si>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</si>
  <si>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</si>
  <si>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</si>
  <si>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</si>
  <si>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</si>
  <si>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</si>
  <si>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</si>
  <si>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</si>
  <si>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</si>
  <si>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</si>
  <si>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</si>
  <si>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</si>
  <si>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</si>
  <si>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</si>
  <si>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</si>
  <si>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</si>
  <si>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</si>
  <si>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</si>
  <si>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</si>
  <si>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</si>
  <si>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</si>
  <si>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</si>
  <si>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</si>
  <si>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</si>
  <si>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</si>
  <si>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</si>
  <si>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</si>
  <si>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</si>
  <si>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</si>
  <si>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</si>
  <si>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</si>
  <si>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</si>
  <si>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</si>
  <si>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</si>
  <si>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</si>
  <si>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</si>
  <si>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</si>
  <si>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</si>
  <si>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</si>
  <si>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</si>
  <si>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</si>
  <si>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</si>
  <si>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</si>
  <si>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</si>
  <si>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</si>
  <si>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</si>
  <si>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</si>
  <si>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</si>
  <si>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</si>
  <si>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</si>
  <si>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</si>
  <si>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</si>
  <si>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</si>
  <si>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</si>
  <si>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</si>
  <si>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</si>
  <si>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</si>
  <si>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</si>
  <si>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</si>
  <si>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</si>
  <si>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</si>
  <si>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</si>
  <si>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</si>
  <si>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</si>
  <si>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</si>
  <si>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</si>
  <si>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</si>
  <si>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</si>
  <si>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</si>
  <si>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</si>
  <si>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</si>
  <si>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</si>
  <si>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</si>
  <si>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</si>
  <si>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</si>
  <si>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</si>
  <si>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</si>
  <si>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</si>
  <si>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</si>
  <si>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</si>
  <si>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</si>
  <si>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</si>
  <si>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</si>
  <si>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</si>
  <si>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</si>
  <si>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</si>
  <si>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</si>
  <si>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</si>
  <si>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</si>
  <si>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</si>
  <si>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</si>
  <si>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</si>
  <si>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</si>
  <si>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</si>
  <si>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</si>
  <si>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</si>
  <si>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</si>
  <si>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</si>
  <si>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</si>
  <si>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</si>
  <si>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</si>
  <si>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</si>
  <si>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</si>
  <si>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</si>
  <si>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</si>
  <si>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</si>
  <si>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</si>
  <si>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</si>
  <si>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</si>
  <si>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</si>
  <si>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</si>
  <si>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</si>
  <si>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</si>
  <si>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</si>
  <si>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</si>
  <si>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</si>
  <si>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</si>
  <si>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</si>
  <si>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</si>
  <si>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</si>
  <si>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</si>
  <si>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</si>
  <si>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</si>
  <si>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</si>
  <si>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</si>
  <si>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</si>
  <si>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</si>
  <si>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</si>
  <si>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</si>
  <si>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</si>
  <si>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</si>
  <si>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</si>
  <si>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</si>
  <si>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</si>
  <si>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</si>
  <si>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</si>
  <si>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</si>
  <si>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</si>
  <si>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</si>
  <si>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</si>
  <si>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</si>
  <si>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</si>
  <si>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</si>
  <si>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</si>
  <si>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</si>
  <si>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</si>
  <si>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</si>
  <si>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</si>
  <si>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</si>
  <si>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</si>
  <si>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</si>
  <si>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</si>
  <si>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</si>
  <si>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</si>
  <si>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</si>
  <si>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</si>
  <si>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</si>
  <si>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</si>
  <si>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</si>
  <si>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</si>
  <si>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</si>
  <si>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</si>
  <si>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</si>
  <si>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</si>
  <si>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</si>
  <si>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</si>
  <si>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</si>
  <si>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</si>
  <si>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</si>
  <si>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</si>
  <si>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</si>
  <si>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</si>
  <si>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</si>
  <si>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</si>
  <si>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</si>
  <si>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</si>
  <si>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</si>
  <si>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</si>
  <si>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</si>
  <si>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</si>
  <si>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</si>
  <si>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</si>
  <si>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</si>
  <si>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</si>
  <si>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</si>
  <si>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</si>
  <si>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</si>
  <si>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</si>
  <si>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</si>
  <si>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</si>
  <si>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</si>
  <si>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</si>
  <si>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</si>
  <si>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</si>
  <si>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</si>
  <si>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</si>
  <si>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</si>
  <si>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</si>
  <si>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</si>
  <si>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</si>
  <si>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</si>
  <si>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</si>
  <si>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</si>
  <si>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</si>
  <si>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</si>
  <si>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</si>
  <si>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</si>
  <si>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</si>
  <si>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</si>
  <si>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</si>
  <si>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</si>
  <si>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</si>
  <si>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</si>
  <si>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</si>
  <si>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</si>
  <si>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</si>
  <si>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</si>
  <si>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</si>
  <si>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</si>
  <si>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</si>
  <si>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</si>
  <si>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</si>
  <si>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</si>
  <si>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</si>
  <si>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</si>
  <si>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</si>
  <si>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</si>
  <si>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</si>
  <si>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</si>
  <si>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</si>
  <si>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</si>
  <si>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</si>
  <si>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</si>
  <si>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</si>
  <si>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</si>
  <si>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</si>
  <si>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</si>
  <si>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</si>
  <si>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</si>
  <si>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</si>
  <si>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</si>
  <si>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</si>
  <si>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</si>
  <si>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</si>
  <si>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</si>
  <si>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</si>
  <si>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</si>
  <si>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</si>
  <si>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</si>
  <si>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</si>
  <si>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</si>
  <si>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</si>
  <si>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</si>
  <si>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</si>
  <si>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</si>
  <si>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</si>
  <si>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</si>
  <si>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</si>
  <si>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</si>
  <si>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</si>
  <si>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</si>
  <si>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</si>
  <si>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</si>
  <si>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</si>
  <si>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</si>
  <si>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</si>
  <si>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</si>
  <si>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</si>
  <si>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</si>
  <si>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</si>
  <si>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</si>
  <si>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</si>
  <si>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</si>
  <si>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</si>
  <si>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</si>
  <si>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</si>
  <si>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</si>
  <si>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</si>
  <si>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</si>
  <si>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</si>
  <si>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</si>
  <si>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</si>
  <si>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</si>
  <si>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</si>
  <si>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</si>
  <si>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</si>
  <si>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</si>
  <si>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</si>
  <si>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</si>
  <si>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</si>
  <si>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</si>
  <si>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</si>
  <si>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</si>
  <si>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</si>
  <si>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</si>
  <si>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</si>
  <si>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</si>
  <si>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</si>
  <si>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</si>
  <si>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</si>
  <si>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</si>
  <si>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</si>
  <si>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</si>
  <si>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</si>
  <si>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</si>
  <si>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</si>
  <si>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</si>
  <si>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</si>
  <si>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</si>
  <si>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</si>
  <si>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</si>
  <si>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</si>
  <si>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</si>
  <si>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</si>
  <si>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</si>
  <si>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</si>
  <si>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</si>
  <si>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</si>
  <si>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</si>
  <si>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</si>
  <si>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</si>
  <si>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</si>
  <si>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</si>
  <si>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</si>
  <si>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</si>
  <si>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</si>
  <si>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</si>
  <si>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</si>
  <si>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</si>
  <si>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</si>
  <si>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</si>
  <si>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</si>
  <si>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</si>
  <si>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</si>
  <si>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</si>
  <si>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</si>
  <si>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</si>
  <si>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</si>
  <si>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</si>
  <si>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</si>
  <si>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</si>
  <si>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</si>
  <si>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</si>
  <si>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</si>
  <si>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</si>
  <si>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</si>
  <si>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</si>
  <si>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</si>
  <si>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</si>
  <si>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</si>
  <si>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</si>
  <si>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</si>
  <si>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</si>
  <si>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</si>
  <si>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</si>
  <si>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</si>
  <si>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</si>
  <si>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</si>
  <si>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</si>
  <si>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</si>
  <si>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</si>
  <si>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</si>
  <si>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</si>
  <si>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</si>
  <si>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</si>
  <si>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</si>
  <si>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</si>
  <si>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</si>
  <si>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</si>
  <si>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</si>
  <si>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</si>
  <si>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</si>
  <si>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</si>
  <si>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</si>
  <si>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</si>
  <si>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</si>
  <si>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</si>
  <si>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</si>
  <si>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</si>
  <si>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</si>
  <si>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</si>
  <si>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</si>
  <si>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</si>
  <si>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</si>
  <si>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</si>
  <si>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</si>
  <si>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</si>
  <si>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</si>
  <si>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</si>
  <si>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</si>
  <si>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</si>
  <si>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</si>
  <si>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</si>
  <si>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</si>
  <si>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</si>
  <si>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</si>
  <si>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</si>
  <si>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</si>
  <si>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</si>
  <si>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</si>
  <si>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</si>
  <si>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</si>
  <si>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</si>
  <si>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</si>
  <si>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</si>
  <si>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</si>
  <si>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</si>
  <si>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</si>
  <si>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</si>
  <si>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</si>
  <si>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</si>
  <si>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</si>
  <si>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</si>
  <si>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</si>
  <si>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</si>
  <si>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</si>
  <si>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</si>
  <si>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</si>
  <si>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</si>
  <si>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</si>
  <si>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</si>
  <si>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</si>
  <si>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</si>
  <si>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</si>
  <si>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</si>
  <si>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</si>
  <si>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</si>
  <si>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</si>
  <si>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</si>
  <si>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</si>
  <si>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</si>
  <si>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</si>
  <si>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</si>
  <si>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</si>
  <si>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</si>
  <si>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</si>
  <si>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</si>
  <si>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</si>
  <si>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</si>
  <si>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</si>
  <si>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</si>
  <si>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</si>
  <si>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</si>
  <si>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</si>
  <si>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</si>
  <si>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</si>
  <si>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</si>
  <si>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</si>
  <si>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</si>
  <si>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</si>
  <si>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</si>
  <si>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</si>
  <si>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</si>
  <si>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</si>
  <si>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</si>
  <si>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</si>
  <si>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</si>
  <si>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</si>
  <si>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</si>
  <si>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</si>
  <si>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</si>
  <si>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</si>
  <si>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</si>
  <si>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</si>
  <si>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</si>
  <si>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</si>
  <si>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</si>
  <si>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</si>
  <si>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</si>
  <si>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</si>
  <si>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</si>
  <si>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</si>
  <si>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</si>
  <si>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</si>
  <si>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</si>
  <si>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</si>
  <si>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</si>
  <si>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</si>
  <si>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</si>
  <si>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</si>
  <si>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</si>
  <si>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</si>
  <si>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</si>
  <si>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</si>
  <si>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</si>
  <si>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</si>
  <si>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</si>
  <si>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</si>
  <si>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</si>
  <si>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</si>
  <si>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</si>
  <si>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</si>
  <si>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</si>
  <si>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</si>
  <si>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</si>
  <si>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</si>
  <si>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</si>
  <si>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</si>
  <si>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</si>
  <si>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</si>
  <si>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</si>
  <si>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</si>
  <si>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</si>
  <si>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</si>
  <si>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</si>
  <si>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</si>
  <si>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</si>
  <si>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</si>
  <si>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</si>
  <si>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</si>
  <si>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</si>
  <si>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</si>
  <si>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</si>
  <si>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</si>
  <si>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</si>
  <si>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</si>
  <si>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</si>
  <si>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</si>
  <si>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</si>
  <si>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</si>
  <si>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</si>
  <si>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</si>
  <si>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</si>
  <si>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</si>
  <si>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</si>
  <si>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</si>
  <si>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</si>
  <si>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</si>
  <si>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</si>
  <si>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</si>
  <si>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</si>
  <si>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</si>
  <si>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</si>
  <si>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</si>
  <si>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</si>
  <si>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</si>
  <si>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</si>
  <si>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</si>
  <si>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</si>
  <si>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</si>
  <si>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</si>
  <si>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</si>
  <si>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</si>
  <si>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</si>
  <si>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</si>
  <si>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</si>
  <si>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</si>
  <si>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</si>
  <si>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</si>
  <si>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</si>
  <si>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</si>
  <si>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</si>
  <si>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</si>
  <si>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</si>
  <si>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</si>
  <si>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</si>
  <si>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</si>
  <si>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</si>
  <si>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</si>
  <si>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</si>
  <si>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</si>
  <si>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</si>
  <si>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</si>
  <si>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</si>
  <si>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</si>
  <si>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</si>
  <si>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</si>
  <si>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</si>
  <si>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</si>
  <si>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</si>
  <si>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</si>
  <si>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</si>
  <si>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</si>
  <si>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</si>
  <si>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</si>
  <si>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</si>
  <si>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</si>
  <si>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</si>
  <si>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</si>
  <si>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</si>
  <si>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</si>
  <si>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</si>
  <si>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</si>
  <si>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</si>
  <si>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</si>
  <si>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</si>
  <si>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</si>
  <si>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</si>
  <si>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</si>
  <si>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</si>
  <si>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</si>
  <si>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</si>
  <si>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</si>
  <si>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</si>
  <si>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</si>
  <si>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</si>
  <si>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</si>
  <si>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</si>
  <si>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</si>
  <si>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</si>
  <si>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</si>
  <si>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</si>
  <si>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</si>
  <si>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</si>
  <si>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</si>
  <si>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</si>
  <si>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</si>
  <si>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</si>
  <si>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</si>
  <si>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</si>
  <si>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</si>
  <si>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</si>
  <si>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</si>
  <si>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</si>
  <si>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</si>
  <si>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</si>
  <si>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</si>
  <si>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</si>
  <si>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</si>
  <si>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</si>
  <si>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</si>
  <si>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</si>
  <si>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</si>
  <si>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</si>
  <si>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</si>
  <si>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</si>
  <si>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</si>
  <si>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</si>
  <si>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</si>
  <si>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</si>
  <si>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</si>
  <si>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</si>
  <si>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</si>
  <si>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</si>
  <si>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</si>
  <si>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</si>
  <si>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</si>
  <si>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</si>
  <si>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</si>
  <si>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</si>
  <si>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</si>
  <si>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</si>
  <si>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</si>
  <si>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</si>
  <si>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</si>
  <si>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</si>
  <si>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</si>
  <si>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</si>
  <si>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</si>
  <si>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</si>
  <si>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</si>
  <si>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</si>
  <si>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</si>
  <si>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</si>
  <si>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</si>
  <si>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</si>
  <si>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</si>
  <si>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</si>
  <si>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</si>
  <si>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</si>
  <si>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</si>
  <si>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</si>
  <si>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</si>
  <si>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</si>
  <si>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</si>
  <si>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</si>
  <si>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</si>
  <si>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</si>
  <si>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</si>
  <si>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</si>
  <si>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</si>
  <si>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</si>
  <si>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</si>
  <si>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</si>
  <si>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</si>
  <si>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</si>
  <si>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</si>
  <si>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</si>
  <si>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</si>
  <si>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</si>
  <si>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</si>
  <si>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</si>
  <si>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</si>
  <si>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</si>
  <si>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</si>
  <si>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</si>
  <si>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</si>
  <si>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</si>
  <si>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</si>
  <si>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</si>
  <si>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</si>
  <si>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</si>
  <si>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</si>
  <si>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</si>
  <si>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</si>
  <si>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</si>
  <si>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</si>
  <si>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</si>
  <si>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</si>
  <si>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</si>
  <si>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</si>
  <si>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</si>
  <si>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</si>
  <si>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</si>
  <si>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</si>
  <si>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</si>
  <si>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</si>
  <si>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</si>
  <si>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</si>
  <si>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</si>
  <si>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</si>
  <si>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</si>
  <si>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</si>
  <si>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</si>
  <si>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</si>
  <si>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</si>
  <si>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</si>
  <si>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</si>
  <si>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</si>
  <si>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</si>
  <si>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</si>
  <si>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</si>
  <si>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</si>
  <si>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</si>
  <si>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</si>
  <si>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</si>
  <si>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</si>
  <si>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</si>
  <si>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</si>
  <si>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</si>
  <si>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</si>
  <si>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</si>
  <si>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</si>
  <si>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</si>
  <si>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</si>
  <si>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</si>
  <si>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</si>
  <si>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</si>
  <si>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</si>
  <si>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</si>
  <si>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</si>
  <si>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</si>
  <si>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</si>
  <si>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</si>
  <si>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</si>
  <si>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</si>
  <si>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</si>
  <si>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</si>
  <si>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</si>
  <si>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</si>
  <si>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</si>
  <si>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</si>
  <si>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</si>
  <si>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</si>
  <si>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</si>
  <si>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</si>
  <si>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</si>
  <si>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</si>
  <si>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</si>
  <si>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</si>
  <si>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</si>
  <si>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</si>
  <si>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</si>
  <si>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</si>
  <si>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</si>
  <si>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</si>
  <si>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</si>
  <si>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</si>
  <si>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</si>
  <si>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</si>
  <si>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</si>
  <si>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</si>
  <si>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</si>
  <si>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</si>
  <si>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</si>
  <si>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</si>
  <si>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</si>
  <si>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</si>
  <si>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</si>
  <si>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</si>
  <si>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</si>
  <si>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</si>
  <si>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</si>
  <si>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</si>
  <si>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</si>
  <si>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</si>
  <si>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</si>
  <si>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</si>
  <si>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FONDO FINANCIERO DE PROYECTOS DE DESARROLLO-FONADE</t>
  </si>
  <si>
    <t>2111121</t>
  </si>
  <si>
    <t>2121361</t>
  </si>
  <si>
    <t>2122749</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</si>
  <si>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</si>
  <si>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</si>
  <si>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2130796</t>
  </si>
  <si>
    <t>2021-20-20000056.0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</si>
  <si>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</si>
  <si>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2121370</t>
  </si>
  <si>
    <t>2122227</t>
  </si>
  <si>
    <t>2122629</t>
  </si>
  <si>
    <t>2130795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</si>
</sst>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5" zoomScale="85" zoomScaleNormal="85" zoomScaleSheetLayoutView="40" zoomScalePageLayoutView="40" workbookViewId="0">
      <selection activeCell="E55" sqref="E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470</v>
      </c>
      <c r="K20" s="151">
        <v>3441615068</v>
      </c>
      <c r="L20" s="152">
        <v>44242</v>
      </c>
      <c r="M20" s="152">
        <v>44561</v>
      </c>
      <c r="N20" s="135">
        <f>+(M20-L20)/30</f>
        <v>10.633333333333333</v>
      </c>
      <c r="O20" s="138"/>
      <c r="U20" s="134"/>
      <c r="V20" s="105">
        <f ca="1">NOW()</f>
        <v>44193.729887499998</v>
      </c>
      <c r="W20" s="105">
        <f ca="1">NOW()</f>
        <v>44193.729887499998</v>
      </c>
    </row>
    <row r="21" spans="1:23" ht="30" customHeight="1" outlineLevel="1" x14ac:dyDescent="0.25">
      <c r="A21" s="9"/>
      <c r="B21" s="71"/>
      <c r="C21" s="5"/>
      <c r="D21" s="5"/>
      <c r="E21" s="5"/>
      <c r="F21" s="5"/>
      <c r="G21" s="5"/>
      <c r="H21" s="70"/>
      <c r="I21" s="149" t="s">
        <v>459</v>
      </c>
      <c r="J21" s="150" t="s">
        <v>476</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466</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461</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40777</v>
      </c>
      <c r="F48" s="145">
        <v>40941</v>
      </c>
      <c r="G48" s="160">
        <f>IF(AND(E48&lt;&gt;"",F48&lt;&gt;""),((F48-E48)/30),"")</f>
        <v>5.4666666666666668</v>
      </c>
      <c r="H48" s="114" t="s">
        <v>2685</v>
      </c>
      <c r="I48" s="113" t="s">
        <v>459</v>
      </c>
      <c r="J48" s="113" t="s">
        <v>466</v>
      </c>
      <c r="K48" s="116">
        <v>317812585</v>
      </c>
      <c r="L48" s="115" t="s">
        <v>1148</v>
      </c>
      <c r="M48" s="117">
        <v>1</v>
      </c>
      <c r="N48" s="115" t="s">
        <v>27</v>
      </c>
      <c r="O48" s="115" t="s">
        <v>1148</v>
      </c>
      <c r="P48" s="78"/>
    </row>
    <row r="49" spans="1:16" s="6" customFormat="1" ht="24.75" customHeight="1" x14ac:dyDescent="0.25">
      <c r="A49" s="143">
        <v>2</v>
      </c>
      <c r="B49" s="122" t="s">
        <v>2680</v>
      </c>
      <c r="C49" s="124" t="s">
        <v>31</v>
      </c>
      <c r="D49" s="110" t="s">
        <v>2682</v>
      </c>
      <c r="E49" s="145">
        <v>41033</v>
      </c>
      <c r="F49" s="145">
        <v>41156</v>
      </c>
      <c r="G49" s="160">
        <f t="shared" ref="G49:G50" si="2">IF(AND(E49&lt;&gt;"",F49&lt;&gt;""),((F49-E49)/30),"")</f>
        <v>4.0999999999999996</v>
      </c>
      <c r="H49" s="122" t="s">
        <v>2684</v>
      </c>
      <c r="I49" s="113" t="s">
        <v>459</v>
      </c>
      <c r="J49" s="113" t="s">
        <v>466</v>
      </c>
      <c r="K49" s="116">
        <v>316314835</v>
      </c>
      <c r="L49" s="115" t="s">
        <v>1148</v>
      </c>
      <c r="M49" s="117">
        <v>1</v>
      </c>
      <c r="N49" s="115" t="s">
        <v>27</v>
      </c>
      <c r="O49" s="115" t="s">
        <v>1148</v>
      </c>
      <c r="P49" s="78"/>
    </row>
    <row r="50" spans="1:16" s="6" customFormat="1" ht="24.75" customHeight="1" x14ac:dyDescent="0.25">
      <c r="A50" s="143">
        <v>3</v>
      </c>
      <c r="B50" s="122" t="s">
        <v>2680</v>
      </c>
      <c r="C50" s="124" t="s">
        <v>31</v>
      </c>
      <c r="D50" s="110" t="s">
        <v>2683</v>
      </c>
      <c r="E50" s="145">
        <v>41158</v>
      </c>
      <c r="F50" s="145">
        <v>41258</v>
      </c>
      <c r="G50" s="160">
        <f t="shared" si="2"/>
        <v>3.3333333333333335</v>
      </c>
      <c r="H50" s="119" t="s">
        <v>2684</v>
      </c>
      <c r="I50" s="113" t="s">
        <v>459</v>
      </c>
      <c r="J50" s="113" t="s">
        <v>466</v>
      </c>
      <c r="K50" s="116">
        <v>288072440</v>
      </c>
      <c r="L50" s="115" t="s">
        <v>1148</v>
      </c>
      <c r="M50" s="117">
        <v>1</v>
      </c>
      <c r="N50" s="115" t="s">
        <v>27</v>
      </c>
      <c r="O50" s="115" t="s">
        <v>1148</v>
      </c>
      <c r="P50" s="78"/>
    </row>
    <row r="51" spans="1:16" s="6" customFormat="1" ht="24.75" customHeight="1" outlineLevel="1" x14ac:dyDescent="0.25">
      <c r="A51" s="143">
        <v>4</v>
      </c>
      <c r="B51" s="122" t="s">
        <v>2680</v>
      </c>
      <c r="C51" s="124" t="s">
        <v>31</v>
      </c>
      <c r="D51" s="110" t="s">
        <v>2686</v>
      </c>
      <c r="E51" s="145">
        <v>41355</v>
      </c>
      <c r="F51" s="145">
        <v>41453</v>
      </c>
      <c r="G51" s="160">
        <f t="shared" ref="G51:G107" si="3">IF(AND(E51&lt;&gt;"",F51&lt;&gt;""),((F51-E51)/30),"")</f>
        <v>3.2666666666666666</v>
      </c>
      <c r="H51" s="114" t="s">
        <v>2684</v>
      </c>
      <c r="I51" s="113" t="s">
        <v>459</v>
      </c>
      <c r="J51" s="113" t="s">
        <v>466</v>
      </c>
      <c r="K51" s="116">
        <v>297474805</v>
      </c>
      <c r="L51" s="115" t="s">
        <v>1148</v>
      </c>
      <c r="M51" s="117">
        <v>1</v>
      </c>
      <c r="N51" s="115" t="s">
        <v>27</v>
      </c>
      <c r="O51" s="115" t="s">
        <v>1148</v>
      </c>
      <c r="P51" s="78"/>
    </row>
    <row r="52" spans="1:16" s="7" customFormat="1" ht="24.75" customHeight="1" outlineLevel="1" x14ac:dyDescent="0.25">
      <c r="A52" s="144">
        <v>5</v>
      </c>
      <c r="B52" s="122" t="s">
        <v>2680</v>
      </c>
      <c r="C52" s="124" t="s">
        <v>31</v>
      </c>
      <c r="D52" s="121" t="s">
        <v>2689</v>
      </c>
      <c r="E52" s="145">
        <v>41033</v>
      </c>
      <c r="F52" s="145">
        <v>41104</v>
      </c>
      <c r="G52" s="160">
        <f t="shared" si="3"/>
        <v>2.3666666666666667</v>
      </c>
      <c r="H52" s="122" t="s">
        <v>2685</v>
      </c>
      <c r="I52" s="121" t="s">
        <v>459</v>
      </c>
      <c r="J52" s="121" t="s">
        <v>470</v>
      </c>
      <c r="K52" s="123">
        <v>72964320</v>
      </c>
      <c r="L52" s="124" t="s">
        <v>1148</v>
      </c>
      <c r="M52" s="117">
        <v>1</v>
      </c>
      <c r="N52" s="124" t="s">
        <v>27</v>
      </c>
      <c r="O52" s="124" t="s">
        <v>1148</v>
      </c>
      <c r="P52" s="79"/>
    </row>
    <row r="53" spans="1:16" s="7" customFormat="1" ht="24.75" customHeight="1" outlineLevel="1" x14ac:dyDescent="0.25">
      <c r="A53" s="144">
        <v>6</v>
      </c>
      <c r="B53" s="122" t="s">
        <v>2680</v>
      </c>
      <c r="C53" s="124" t="s">
        <v>31</v>
      </c>
      <c r="D53" s="121" t="s">
        <v>2690</v>
      </c>
      <c r="E53" s="145">
        <v>41136</v>
      </c>
      <c r="F53" s="145">
        <v>41182</v>
      </c>
      <c r="G53" s="160">
        <f t="shared" si="3"/>
        <v>1.5333333333333334</v>
      </c>
      <c r="H53" s="122" t="s">
        <v>2684</v>
      </c>
      <c r="I53" s="121" t="s">
        <v>459</v>
      </c>
      <c r="J53" s="121" t="s">
        <v>470</v>
      </c>
      <c r="K53" s="123">
        <v>100900184</v>
      </c>
      <c r="L53" s="124" t="s">
        <v>1148</v>
      </c>
      <c r="M53" s="117">
        <v>1</v>
      </c>
      <c r="N53" s="124" t="s">
        <v>27</v>
      </c>
      <c r="O53" s="124" t="s">
        <v>1148</v>
      </c>
      <c r="P53" s="79"/>
    </row>
    <row r="54" spans="1:16" s="7" customFormat="1" ht="24.75" customHeight="1" outlineLevel="1" x14ac:dyDescent="0.25">
      <c r="A54" s="144">
        <v>7</v>
      </c>
      <c r="B54" s="122" t="s">
        <v>2680</v>
      </c>
      <c r="C54" s="124" t="s">
        <v>31</v>
      </c>
      <c r="D54" s="121" t="s">
        <v>2691</v>
      </c>
      <c r="E54" s="145">
        <v>41192</v>
      </c>
      <c r="F54" s="145">
        <v>41258</v>
      </c>
      <c r="G54" s="160">
        <f t="shared" si="3"/>
        <v>2.2000000000000002</v>
      </c>
      <c r="H54" s="119" t="s">
        <v>2684</v>
      </c>
      <c r="I54" s="121" t="s">
        <v>459</v>
      </c>
      <c r="J54" s="121" t="s">
        <v>470</v>
      </c>
      <c r="K54" s="123">
        <v>100900184</v>
      </c>
      <c r="L54" s="124" t="s">
        <v>1148</v>
      </c>
      <c r="M54" s="117">
        <v>1</v>
      </c>
      <c r="N54" s="124" t="s">
        <v>27</v>
      </c>
      <c r="O54" s="124" t="s">
        <v>1148</v>
      </c>
      <c r="P54" s="79"/>
    </row>
    <row r="55" spans="1:16" s="7" customFormat="1" ht="24.75" customHeight="1" outlineLevel="1" x14ac:dyDescent="0.25">
      <c r="A55" s="144">
        <v>8</v>
      </c>
      <c r="B55" s="122" t="s">
        <v>2680</v>
      </c>
      <c r="C55" s="124" t="s">
        <v>31</v>
      </c>
      <c r="D55" s="121" t="s">
        <v>2692</v>
      </c>
      <c r="E55" s="145">
        <v>41355</v>
      </c>
      <c r="F55" s="145">
        <v>41453</v>
      </c>
      <c r="G55" s="160">
        <f t="shared" si="3"/>
        <v>3.2666666666666666</v>
      </c>
      <c r="H55" s="122" t="s">
        <v>2684</v>
      </c>
      <c r="I55" s="121" t="s">
        <v>459</v>
      </c>
      <c r="J55" s="121" t="s">
        <v>470</v>
      </c>
      <c r="K55" s="123">
        <v>140438749</v>
      </c>
      <c r="L55" s="124" t="s">
        <v>1148</v>
      </c>
      <c r="M55" s="117">
        <v>1</v>
      </c>
      <c r="N55" s="124" t="s">
        <v>27</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172080753.40000001</v>
      </c>
      <c r="F185" s="92"/>
      <c r="G185" s="93"/>
      <c r="H185" s="88"/>
      <c r="I185" s="90" t="s">
        <v>2627</v>
      </c>
      <c r="J185" s="166">
        <f>+SUM(M179:M183)</f>
        <v>0.02</v>
      </c>
      <c r="K185" s="202" t="s">
        <v>2628</v>
      </c>
      <c r="L185" s="202"/>
      <c r="M185" s="94">
        <f>+J185*(SUM(K20:K35))</f>
        <v>68832301.359999999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