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92FAFAFD-C8EB-408F-B6C2-5B5827965D2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<sst xmlns="http://schemas.openxmlformats.org/spreadsheetml/2006/main" count="3043" uniqueCount="2685">
  <si>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</si>
  <si>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</si>
  <si>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</si>
  <si>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</si>
  <si>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</si>
  <si>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</si>
  <si>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</si>
  <si>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</si>
  <si>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</si>
  <si>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</si>
  <si>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</si>
  <si>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</si>
  <si>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</si>
  <si>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</si>
  <si>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</si>
  <si>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</si>
  <si>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</si>
  <si>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</si>
  <si>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</si>
  <si>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</si>
  <si>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</si>
  <si>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</si>
  <si>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</si>
  <si>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</si>
  <si>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</si>
  <si>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</si>
  <si>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</si>
  <si>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</si>
  <si>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</si>
  <si>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</si>
  <si>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</si>
  <si>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</si>
  <si>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</si>
  <si>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</si>
  <si>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</si>
  <si>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</si>
  <si>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</si>
  <si>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</si>
  <si>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</si>
  <si>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</si>
  <si>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</si>
  <si>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</si>
  <si>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</si>
  <si>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</si>
  <si>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</si>
  <si>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</si>
  <si>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</si>
  <si>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</si>
  <si>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</si>
  <si>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</si>
  <si>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</si>
  <si>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</si>
  <si>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</si>
  <si>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</si>
  <si>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</si>
  <si>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</si>
  <si>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</si>
  <si>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</si>
  <si>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</si>
  <si>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</si>
  <si>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</si>
  <si>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</si>
  <si>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</si>
  <si>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</si>
  <si>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</si>
  <si>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</si>
  <si>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</si>
  <si>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</si>
  <si>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</si>
  <si>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</si>
  <si>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</si>
  <si>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</si>
  <si>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</si>
  <si>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</si>
  <si>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</si>
  <si>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</si>
  <si>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</si>
  <si>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</si>
  <si>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</si>
  <si>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</si>
  <si>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</si>
  <si>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</si>
  <si>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</si>
  <si>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</si>
  <si>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</si>
  <si>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</si>
  <si>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</si>
  <si>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</si>
  <si>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</si>
  <si>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</si>
  <si>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</si>
  <si>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</si>
  <si>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</si>
  <si>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</si>
  <si>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</si>
  <si>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</si>
  <si>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</si>
  <si>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</si>
  <si>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</si>
  <si>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</si>
  <si>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</si>
  <si>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</si>
  <si>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</si>
  <si>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</si>
  <si>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</si>
  <si>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</si>
  <si>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</si>
  <si>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</si>
  <si>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</si>
  <si>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</si>
  <si>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</si>
  <si>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</si>
  <si>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</si>
  <si>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</si>
  <si>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</si>
  <si>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</si>
  <si>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</si>
  <si>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</si>
  <si>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</si>
  <si>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</si>
  <si>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</si>
  <si>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</si>
  <si>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</si>
  <si>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</si>
  <si>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</si>
  <si>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</si>
  <si>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</si>
  <si>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</si>
  <si>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</si>
  <si>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</si>
  <si>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</si>
  <si>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</si>
  <si>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</si>
  <si>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</si>
  <si>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</si>
  <si>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</si>
  <si>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</si>
  <si>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</si>
  <si>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</si>
  <si>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</si>
  <si>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</si>
  <si>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</si>
  <si>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</si>
  <si>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</si>
  <si>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</si>
  <si>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</si>
  <si>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</si>
  <si>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</si>
  <si>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</si>
  <si>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</si>
  <si>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</si>
  <si>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</si>
  <si>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</si>
  <si>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</si>
  <si>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</si>
  <si>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</si>
  <si>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</si>
  <si>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</si>
  <si>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</si>
  <si>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</si>
  <si>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</si>
  <si>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</si>
  <si>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</si>
  <si>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</si>
  <si>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</si>
  <si>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</si>
  <si>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</si>
  <si>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</si>
  <si>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</si>
  <si>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</si>
  <si>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</si>
  <si>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</si>
  <si>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</si>
  <si>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</si>
  <si>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</si>
  <si>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</si>
  <si>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</si>
  <si>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</si>
  <si>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</si>
  <si>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</si>
  <si>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</si>
  <si>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</si>
  <si>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</si>
  <si>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</si>
  <si>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</si>
  <si>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</si>
  <si>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</si>
  <si>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</si>
  <si>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</si>
  <si>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</si>
  <si>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</si>
  <si>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</si>
  <si>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</si>
  <si>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</si>
  <si>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</si>
  <si>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</si>
  <si>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</si>
  <si>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</si>
  <si>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</si>
  <si>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</si>
  <si>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</si>
  <si>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</si>
  <si>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</si>
  <si>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</si>
  <si>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</si>
  <si>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</si>
  <si>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</si>
  <si>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</si>
  <si>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</si>
  <si>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</si>
  <si>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</si>
  <si>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</si>
  <si>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</si>
  <si>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</si>
  <si>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</si>
  <si>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</si>
  <si>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</si>
  <si>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</si>
  <si>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</si>
  <si>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</si>
  <si>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</si>
  <si>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</si>
  <si>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</si>
  <si>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</si>
  <si>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</si>
  <si>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</si>
  <si>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</si>
  <si>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</si>
  <si>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</si>
  <si>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</si>
  <si>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</si>
  <si>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</si>
  <si>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</si>
  <si>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</si>
  <si>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</si>
  <si>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</si>
  <si>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</si>
  <si>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</si>
  <si>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</si>
  <si>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</si>
  <si>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</si>
  <si>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</si>
  <si>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</si>
  <si>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</si>
  <si>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</si>
  <si>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</si>
  <si>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</si>
  <si>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</si>
  <si>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</si>
  <si>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</si>
  <si>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</si>
  <si>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</si>
  <si>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</si>
  <si>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</si>
  <si>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</si>
  <si>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</si>
  <si>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</si>
  <si>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</si>
  <si>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</si>
  <si>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</si>
  <si>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</si>
  <si>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</si>
  <si>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</si>
  <si>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</si>
  <si>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</si>
  <si>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</si>
  <si>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</si>
  <si>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</si>
  <si>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</si>
  <si>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</si>
  <si>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</si>
  <si>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</si>
  <si>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</si>
  <si>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</si>
  <si>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</si>
  <si>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</si>
  <si>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</si>
  <si>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</si>
  <si>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</si>
  <si>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</si>
  <si>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</si>
  <si>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</si>
  <si>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</si>
  <si>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</si>
  <si>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</si>
  <si>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</si>
  <si>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</si>
  <si>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</si>
  <si>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</si>
  <si>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</si>
  <si>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</si>
  <si>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</si>
  <si>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</si>
  <si>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</si>
  <si>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</si>
  <si>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</si>
  <si>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</si>
  <si>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</si>
  <si>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</si>
  <si>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</si>
  <si>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</si>
  <si>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</si>
  <si>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</si>
  <si>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</si>
  <si>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</si>
  <si>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</si>
  <si>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</si>
  <si>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</si>
  <si>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</si>
  <si>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</si>
  <si>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</si>
  <si>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</si>
  <si>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</si>
  <si>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</si>
  <si>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</si>
  <si>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</si>
  <si>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</si>
  <si>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</si>
  <si>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</si>
  <si>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</si>
  <si>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</si>
  <si>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</si>
  <si>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</si>
  <si>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</si>
  <si>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</si>
  <si>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</si>
  <si>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</si>
  <si>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</si>
  <si>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</si>
  <si>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</si>
  <si>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</si>
  <si>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</si>
  <si>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</si>
  <si>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</si>
  <si>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</si>
  <si>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</si>
  <si>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</si>
  <si>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</si>
  <si>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</si>
  <si>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</si>
  <si>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</si>
  <si>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</si>
  <si>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</si>
  <si>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</si>
  <si>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</si>
  <si>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</si>
  <si>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</si>
  <si>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</si>
  <si>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</si>
  <si>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</si>
  <si>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</si>
  <si>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</si>
  <si>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</si>
  <si>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</si>
  <si>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</si>
  <si>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</si>
  <si>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</si>
  <si>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</si>
  <si>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</si>
  <si>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</si>
  <si>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</si>
  <si>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</si>
  <si>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</si>
  <si>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</si>
  <si>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</si>
  <si>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</si>
  <si>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</si>
  <si>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</si>
  <si>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</si>
  <si>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</si>
  <si>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</si>
  <si>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</si>
  <si>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</si>
  <si>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</si>
  <si>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</si>
  <si>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</si>
  <si>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</si>
  <si>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</si>
  <si>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</si>
  <si>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</si>
  <si>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</si>
  <si>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</si>
  <si>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</si>
  <si>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</si>
  <si>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</si>
  <si>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</si>
  <si>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</si>
  <si>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</si>
  <si>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</si>
  <si>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</si>
  <si>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</si>
  <si>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</si>
  <si>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</si>
  <si>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</si>
  <si>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</si>
  <si>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</si>
  <si>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</si>
  <si>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</si>
  <si>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</si>
  <si>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</si>
  <si>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</si>
  <si>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</si>
  <si>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</si>
  <si>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</si>
  <si>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</si>
  <si>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</si>
  <si>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</si>
  <si>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</si>
  <si>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</si>
  <si>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</si>
  <si>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</si>
  <si>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</si>
  <si>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</si>
  <si>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</si>
  <si>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</si>
  <si>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</si>
  <si>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</si>
  <si>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</si>
  <si>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</si>
  <si>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</si>
  <si>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</si>
  <si>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</si>
  <si>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</si>
  <si>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</si>
  <si>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</si>
  <si>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</si>
  <si>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</si>
  <si>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</si>
  <si>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</si>
  <si>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</si>
  <si>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</si>
  <si>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</si>
  <si>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</si>
  <si>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</si>
  <si>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</si>
  <si>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</si>
  <si>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</si>
  <si>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</si>
  <si>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</si>
  <si>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</si>
  <si>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</si>
  <si>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</si>
  <si>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</si>
  <si>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</si>
  <si>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</si>
  <si>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</si>
  <si>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</si>
  <si>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</si>
  <si>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</si>
  <si>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</si>
  <si>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</si>
  <si>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</si>
  <si>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</si>
  <si>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</si>
  <si>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</si>
  <si>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</si>
  <si>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</si>
  <si>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</si>
  <si>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</si>
  <si>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</si>
  <si>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</si>
  <si>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</si>
  <si>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</si>
  <si>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</si>
  <si>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</si>
  <si>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</si>
  <si>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</si>
  <si>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</si>
  <si>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</si>
  <si>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</si>
  <si>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</si>
  <si>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</si>
  <si>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</si>
  <si>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</si>
  <si>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</si>
  <si>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</si>
  <si>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</si>
  <si>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</si>
  <si>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</si>
  <si>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</si>
  <si>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</si>
  <si>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</si>
  <si>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</si>
  <si>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</si>
  <si>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</si>
  <si>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</si>
  <si>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</si>
  <si>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</si>
  <si>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</si>
  <si>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</si>
  <si>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</si>
  <si>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</si>
  <si>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</si>
  <si>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</si>
  <si>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</si>
  <si>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</si>
  <si>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</si>
  <si>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</si>
  <si>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</si>
  <si>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</si>
  <si>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</si>
  <si>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</si>
  <si>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</si>
  <si>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</si>
  <si>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</si>
  <si>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</si>
  <si>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</si>
  <si>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</si>
  <si>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</si>
  <si>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</si>
  <si>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</si>
  <si>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</si>
  <si>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</si>
  <si>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</si>
  <si>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</si>
  <si>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</si>
  <si>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</si>
  <si>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</si>
  <si>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</si>
  <si>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</si>
  <si>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</si>
  <si>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</si>
  <si>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</si>
  <si>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</si>
  <si>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</si>
  <si>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</si>
  <si>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</si>
  <si>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</si>
  <si>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</si>
  <si>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</si>
  <si>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</si>
  <si>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</si>
  <si>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</si>
  <si>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</si>
  <si>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</si>
  <si>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</si>
  <si>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</si>
  <si>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</si>
  <si>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</si>
  <si>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</si>
  <si>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</si>
  <si>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</si>
  <si>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</si>
  <si>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</si>
  <si>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</si>
  <si>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</si>
  <si>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</si>
  <si>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</si>
  <si>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</si>
  <si>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</si>
  <si>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</si>
  <si>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</si>
  <si>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</si>
  <si>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</si>
  <si>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</si>
  <si>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</si>
  <si>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</si>
  <si>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</si>
  <si>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</si>
  <si>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</si>
  <si>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</si>
  <si>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</si>
  <si>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</si>
  <si>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</si>
  <si>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</si>
  <si>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</si>
  <si>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</si>
  <si>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</si>
  <si>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</si>
  <si>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</si>
  <si>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</si>
  <si>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</si>
  <si>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</si>
  <si>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</si>
  <si>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</si>
  <si>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</si>
  <si>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</si>
  <si>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</si>
  <si>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</si>
  <si>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</si>
  <si>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</si>
  <si>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</si>
  <si>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</si>
  <si>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</si>
  <si>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</si>
  <si>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</si>
  <si>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</si>
  <si>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</si>
  <si>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</si>
  <si>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</si>
  <si>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</si>
  <si>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</si>
  <si>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</si>
  <si>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</si>
  <si>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</si>
  <si>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</si>
  <si>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</si>
  <si>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</si>
  <si>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</si>
  <si>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</si>
  <si>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</si>
  <si>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</si>
  <si>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</si>
  <si>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</si>
  <si>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</si>
  <si>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</si>
  <si>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</si>
  <si>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</si>
  <si>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</si>
  <si>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</si>
  <si>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</si>
  <si>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</si>
  <si>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</si>
  <si>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</si>
  <si>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</si>
  <si>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</si>
  <si>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</si>
  <si>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</si>
  <si>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</si>
  <si>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</si>
  <si>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</si>
  <si>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</si>
  <si>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</si>
  <si>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</si>
  <si>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</si>
  <si>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</si>
  <si>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</si>
  <si>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</si>
  <si>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</si>
  <si>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</si>
  <si>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</si>
  <si>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</si>
  <si>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</si>
  <si>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</si>
  <si>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</si>
  <si>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</si>
  <si>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</si>
  <si>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</si>
  <si>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</si>
  <si>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</si>
  <si>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</si>
  <si>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</si>
  <si>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</si>
  <si>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</si>
  <si>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</si>
  <si>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</si>
  <si>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</si>
  <si>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</si>
  <si>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</si>
  <si>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</si>
  <si>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</si>
  <si>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</si>
  <si>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</si>
  <si>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</si>
  <si>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</si>
  <si>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</si>
  <si>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</si>
  <si>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</si>
  <si>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</si>
  <si>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</si>
  <si>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</si>
  <si>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</si>
  <si>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</si>
  <si>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</si>
  <si>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</si>
  <si>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</si>
  <si>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</si>
  <si>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</si>
  <si>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</si>
  <si>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</si>
  <si>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</si>
  <si>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</si>
  <si>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</si>
  <si>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</si>
  <si>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</si>
  <si>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</si>
  <si>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</si>
  <si>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</si>
  <si>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</si>
  <si>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</si>
  <si>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</si>
  <si>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</si>
  <si>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</si>
  <si>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</si>
  <si>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</si>
  <si>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</si>
  <si>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</si>
  <si>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</si>
  <si>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</si>
  <si>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</si>
  <si>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</si>
  <si>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</si>
  <si>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</si>
  <si>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</si>
  <si>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</si>
  <si>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</si>
  <si>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</si>
  <si>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</si>
  <si>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</si>
  <si>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</si>
  <si>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</si>
  <si>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</si>
  <si>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</si>
  <si>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</si>
  <si>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</si>
  <si>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</si>
  <si>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</si>
  <si>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</si>
  <si>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</si>
  <si>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</si>
  <si>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</si>
  <si>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</si>
  <si>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</si>
  <si>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</si>
  <si>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</si>
  <si>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</si>
  <si>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</si>
  <si>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</si>
  <si>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</si>
  <si>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</si>
  <si>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</si>
  <si>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</si>
  <si>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</si>
  <si>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</si>
  <si>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</si>
  <si>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</si>
  <si>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</si>
  <si>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</si>
  <si>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</si>
  <si>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</si>
  <si>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</si>
  <si>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</si>
  <si>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</si>
  <si>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</si>
  <si>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</si>
  <si>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</si>
  <si>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</si>
  <si>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</si>
  <si>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</si>
  <si>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</si>
  <si>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</si>
  <si>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</si>
  <si>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</si>
  <si>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</si>
  <si>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</si>
  <si>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</si>
  <si>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</si>
  <si>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</si>
  <si>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</si>
  <si>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</si>
  <si>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</si>
  <si>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</si>
  <si>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</si>
  <si>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</si>
  <si>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</si>
  <si>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</si>
  <si>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</si>
  <si>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</si>
  <si>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</si>
  <si>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</si>
  <si>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</si>
  <si>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</si>
  <si>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</si>
  <si>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</si>
  <si>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</si>
  <si>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</si>
  <si>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</si>
  <si>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</si>
  <si>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</si>
  <si>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</si>
  <si>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</si>
  <si>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</si>
  <si>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</si>
  <si>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</si>
  <si>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</si>
  <si>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</si>
  <si>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</si>
  <si>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</si>
  <si>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</si>
  <si>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</si>
  <si>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</si>
  <si>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</si>
  <si>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</si>
  <si>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</si>
  <si>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</si>
  <si>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</si>
  <si>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</si>
  <si>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</si>
  <si>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</si>
  <si>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</si>
  <si>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</si>
  <si>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</si>
  <si>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</si>
  <si>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</si>
  <si>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</si>
  <si>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</si>
  <si>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</si>
  <si>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</si>
  <si>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</si>
  <si>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</si>
  <si>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</si>
  <si>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</si>
  <si>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</si>
  <si>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</si>
  <si>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</si>
  <si>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</si>
  <si>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</si>
  <si>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</si>
  <si>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</si>
  <si>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</si>
  <si>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</si>
  <si>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</si>
  <si>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</si>
  <si>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</si>
  <si>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</si>
  <si>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</si>
  <si>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</si>
  <si>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</si>
  <si>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</si>
  <si>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</si>
  <si>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</si>
  <si>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</si>
  <si>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</si>
  <si>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</si>
  <si>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</si>
  <si>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</si>
  <si>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</si>
  <si>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</si>
  <si>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</si>
  <si>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</si>
  <si>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</si>
  <si>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</si>
  <si>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</si>
  <si>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</si>
  <si>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</si>
  <si>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</si>
  <si>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</si>
  <si>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</si>
  <si>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</si>
  <si>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</si>
  <si>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</si>
  <si>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</si>
  <si>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</si>
  <si>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</si>
  <si>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</si>
  <si>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</si>
  <si>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</si>
  <si>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</si>
  <si>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</si>
  <si>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</si>
  <si>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</si>
  <si>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</si>
  <si>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</si>
  <si>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</si>
  <si>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</si>
  <si>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</si>
  <si>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</si>
  <si>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</si>
  <si>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</si>
  <si>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</si>
  <si>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</si>
  <si>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</si>
  <si>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</si>
  <si>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</si>
  <si>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</si>
  <si>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</si>
  <si>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</si>
  <si>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</si>
  <si>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</si>
  <si>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</si>
  <si>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</si>
  <si>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</si>
  <si>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</si>
  <si>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</si>
  <si>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</si>
  <si>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</si>
  <si>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</si>
  <si>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</si>
  <si>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</si>
  <si>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</si>
  <si>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</si>
  <si>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</si>
  <si>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</si>
  <si>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</si>
  <si>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</si>
  <si>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</si>
  <si>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</si>
  <si>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</si>
  <si>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</si>
  <si>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</si>
  <si>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</si>
  <si>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</si>
  <si>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</si>
  <si>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</si>
  <si>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</si>
  <si>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</si>
  <si>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</si>
  <si>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</si>
  <si>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</si>
  <si>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</si>
  <si>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</si>
  <si>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</si>
  <si>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</si>
  <si>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</si>
  <si>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</si>
  <si>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</si>
  <si>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</si>
  <si>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</si>
  <si>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</si>
  <si>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</si>
  <si>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</si>
  <si>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</si>
  <si>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</si>
  <si>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</si>
  <si>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</si>
  <si>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</si>
  <si>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</si>
  <si>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</si>
  <si>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</si>
  <si>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</si>
  <si>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</si>
  <si>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</si>
  <si>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</si>
  <si>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</si>
  <si>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</si>
  <si>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</si>
  <si>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</si>
  <si>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</si>
  <si>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</si>
  <si>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</si>
  <si>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</si>
  <si>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</si>
  <si>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</si>
  <si>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</si>
  <si>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</si>
  <si>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</si>
  <si>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</si>
  <si>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</si>
  <si>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</si>
  <si>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</si>
  <si>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</si>
  <si>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</si>
  <si>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</si>
  <si>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</si>
  <si>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</si>
  <si>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</si>
  <si>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</si>
  <si>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</si>
  <si>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</si>
  <si>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</si>
  <si>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</si>
  <si>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</si>
  <si>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</si>
  <si>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</si>
  <si>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</si>
  <si>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</si>
  <si>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</si>
  <si>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</si>
  <si>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</si>
  <si>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</si>
  <si>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</si>
  <si>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</si>
  <si>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</si>
  <si>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</si>
  <si>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</si>
  <si>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</si>
  <si>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</si>
  <si>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</si>
  <si>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</si>
  <si>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</si>
  <si>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</si>
  <si>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</si>
  <si>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</si>
  <si>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</si>
  <si>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</si>
  <si>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</si>
  <si>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</si>
  <si>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</si>
  <si>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</si>
  <si>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</si>
  <si>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</si>
  <si>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</si>
  <si>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</si>
  <si>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</si>
  <si>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</si>
  <si>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</si>
  <si>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</si>
  <si>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</si>
  <si>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</si>
  <si>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</si>
  <si>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</si>
  <si>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</si>
  <si>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</si>
  <si>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</si>
  <si>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</si>
  <si>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</si>
  <si>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</si>
  <si>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</si>
  <si>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</si>
  <si>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</si>
  <si>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</si>
  <si>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</si>
  <si>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</si>
  <si>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</si>
  <si>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</si>
  <si>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</si>
  <si>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</si>
  <si>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</si>
  <si>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</si>
  <si>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</si>
  <si>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</si>
  <si>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</si>
  <si>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</si>
  <si>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</si>
  <si>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</si>
  <si>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</si>
  <si>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</si>
  <si>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</si>
  <si>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</si>
  <si>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</si>
  <si>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</si>
  <si>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</si>
  <si>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</si>
  <si>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</si>
  <si>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</si>
  <si>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</si>
  <si>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</si>
  <si>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</si>
  <si>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</si>
  <si>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</si>
  <si>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</si>
  <si>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</si>
  <si>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</si>
  <si>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</si>
  <si>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</si>
  <si>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</si>
  <si>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</si>
  <si>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</si>
  <si>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</si>
  <si>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</si>
  <si>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</si>
  <si>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</si>
  <si>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</si>
  <si>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</si>
  <si>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</si>
  <si>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</si>
  <si>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</si>
  <si>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</si>
  <si>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</si>
  <si>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</si>
  <si>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</si>
  <si>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</si>
  <si>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</si>
  <si>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</si>
  <si>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</si>
  <si>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</si>
  <si>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</si>
  <si>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</si>
  <si>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</si>
  <si>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</si>
  <si>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</si>
  <si>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</si>
  <si>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</si>
  <si>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</si>
  <si>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</si>
  <si>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</si>
  <si>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</si>
  <si>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</si>
  <si>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</si>
  <si>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</si>
  <si>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</si>
  <si>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</si>
  <si>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</si>
  <si>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</si>
  <si>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</si>
  <si>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</si>
  <si>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</si>
  <si>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</si>
  <si>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</si>
  <si>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</si>
  <si>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</si>
  <si>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</si>
  <si>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</si>
  <si>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</si>
  <si>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</si>
  <si>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</si>
  <si>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</si>
  <si>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</si>
  <si>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</si>
  <si>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</si>
  <si>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</si>
  <si>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</si>
  <si>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</si>
  <si>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</si>
  <si>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</si>
  <si>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</si>
  <si>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</si>
  <si>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</si>
  <si>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</si>
  <si>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</si>
  <si>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</si>
  <si>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</si>
  <si>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</si>
  <si>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</si>
  <si>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</si>
  <si>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</si>
  <si>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</si>
  <si>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</si>
  <si>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</si>
  <si>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</si>
  <si>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</si>
  <si>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</si>
  <si>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</si>
  <si>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</si>
  <si>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</si>
  <si>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</si>
  <si>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</si>
  <si>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</si>
  <si>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</si>
  <si>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</si>
  <si>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</si>
  <si>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</si>
  <si>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</si>
  <si>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</si>
  <si>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</si>
  <si>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</si>
  <si>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</si>
  <si>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</si>
  <si>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</si>
  <si>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</si>
  <si>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</si>
  <si>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</si>
  <si>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</si>
  <si>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</si>
  <si>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</si>
  <si>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</si>
  <si>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</si>
  <si>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</si>
  <si>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</si>
  <si>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</si>
  <si>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</si>
  <si>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</si>
  <si>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</si>
  <si>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</si>
  <si>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</si>
  <si>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</si>
  <si>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</si>
  <si>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</si>
  <si>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</si>
  <si>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</si>
  <si>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</si>
  <si>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</si>
  <si>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</si>
  <si>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</si>
  <si>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</si>
  <si>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</si>
  <si>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</si>
  <si>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</si>
  <si>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</si>
  <si>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</si>
  <si>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</si>
  <si>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</si>
  <si>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</si>
  <si>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</si>
  <si>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</si>
  <si>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</si>
  <si>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</si>
  <si>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</si>
  <si>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</si>
  <si>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</si>
  <si>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</si>
  <si>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</si>
  <si>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</si>
  <si>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</si>
  <si>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</si>
  <si>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</si>
  <si>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</si>
  <si>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</si>
  <si>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</si>
  <si>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</si>
  <si>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</si>
  <si>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</si>
  <si>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</si>
  <si>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</si>
  <si>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</si>
  <si>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</si>
  <si>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</si>
  <si>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</si>
  <si>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</si>
  <si>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</si>
  <si>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</si>
  <si>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</si>
  <si>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</si>
  <si>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</si>
  <si>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</si>
  <si>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</si>
  <si>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</si>
  <si>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</si>
  <si>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</si>
  <si>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</si>
  <si>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</si>
  <si>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</si>
  <si>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</si>
  <si>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</si>
  <si>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</si>
  <si>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</si>
  <si>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</si>
  <si>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</si>
  <si>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</si>
  <si>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</si>
  <si>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</si>
  <si>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</si>
  <si>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</si>
  <si>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</si>
  <si>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</si>
  <si>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</si>
  <si>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</si>
  <si>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</si>
  <si>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</si>
  <si>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</si>
  <si>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</si>
  <si>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</si>
  <si>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</si>
  <si>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</si>
  <si>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</si>
  <si>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</si>
  <si>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</si>
  <si>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</si>
  <si>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</si>
  <si>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</si>
  <si>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</si>
  <si>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</si>
  <si>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</si>
  <si>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</si>
  <si>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</si>
  <si>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</si>
  <si>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</si>
  <si>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</si>
  <si>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</si>
  <si>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</si>
  <si>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</si>
  <si>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</si>
  <si>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</si>
  <si>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</si>
  <si>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</si>
  <si>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</si>
  <si>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</si>
  <si>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</si>
  <si>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</si>
  <si>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</si>
  <si>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</si>
  <si>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</si>
  <si>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</si>
  <si>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</si>
  <si>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</si>
  <si>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</si>
  <si>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</si>
  <si>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</si>
  <si>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</si>
  <si>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</si>
  <si>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</si>
  <si>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</si>
  <si>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</si>
  <si>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</si>
  <si>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</si>
  <si>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</si>
  <si>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</si>
  <si>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</si>
  <si>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</si>
  <si>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</si>
  <si>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</si>
  <si>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</si>
  <si>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</si>
  <si>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</si>
  <si>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</si>
  <si>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</si>
  <si>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</si>
  <si>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</si>
  <si>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</si>
  <si>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</si>
  <si>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</si>
  <si>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</si>
  <si>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</si>
  <si>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</si>
  <si>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</si>
  <si>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</si>
  <si>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</si>
  <si>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</si>
  <si>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</si>
  <si>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</si>
  <si>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</si>
  <si>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</si>
  <si>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</si>
  <si>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</si>
  <si>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</si>
  <si>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</si>
  <si>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</si>
  <si>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</si>
  <si>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</si>
  <si>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</si>
  <si>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</si>
  <si>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</si>
  <si>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</si>
  <si>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</si>
  <si>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</si>
  <si>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</si>
  <si>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</si>
  <si>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</si>
  <si>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</si>
  <si>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</si>
  <si>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</si>
  <si>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</si>
  <si>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</si>
  <si>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</si>
  <si>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</si>
  <si>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</si>
  <si>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</si>
  <si>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</si>
  <si>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</si>
  <si>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</si>
  <si>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</si>
  <si>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</si>
  <si>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</si>
  <si>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</si>
  <si>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</si>
  <si>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</si>
  <si>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</si>
  <si>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</si>
  <si>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</si>
  <si>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</si>
  <si>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</si>
  <si>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</si>
  <si>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</si>
  <si>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</si>
  <si>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</si>
  <si>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</si>
  <si>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</si>
  <si>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</si>
  <si>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</si>
  <si>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</si>
  <si>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</si>
  <si>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</si>
  <si>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</si>
  <si>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</si>
  <si>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</si>
  <si>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</si>
  <si>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</si>
  <si>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</si>
  <si>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</si>
  <si>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</si>
  <si>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</si>
  <si>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</si>
  <si>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</si>
  <si>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</si>
  <si>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</si>
  <si>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</si>
  <si>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</si>
  <si>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</si>
  <si>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</si>
  <si>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</si>
  <si>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</si>
  <si>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</si>
  <si>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</si>
  <si>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</si>
  <si>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</si>
  <si>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</si>
  <si>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</si>
  <si>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</si>
  <si>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</si>
  <si>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</si>
  <si>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</si>
  <si>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</si>
  <si>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</si>
  <si>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</si>
  <si>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</si>
  <si>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</si>
  <si>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</si>
  <si>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</si>
  <si>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</si>
  <si>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</si>
  <si>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</si>
  <si>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</si>
  <si>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</si>
  <si>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</si>
  <si>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</si>
  <si>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</si>
  <si>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</si>
  <si>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</si>
  <si>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</si>
  <si>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</si>
  <si>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</si>
  <si>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</si>
  <si>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</si>
  <si>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</si>
  <si>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</si>
  <si>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</si>
  <si>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</si>
  <si>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</si>
  <si>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</si>
  <si>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</si>
  <si>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</si>
  <si>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</si>
  <si>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</si>
  <si>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</si>
  <si>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</si>
  <si>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</si>
  <si>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</si>
  <si>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</si>
  <si>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</si>
  <si>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</si>
  <si>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</si>
  <si>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</si>
  <si>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</si>
  <si>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</si>
  <si>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</si>
  <si>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</si>
  <si>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</si>
  <si>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</si>
  <si>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</si>
  <si>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</si>
  <si>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</si>
  <si>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</si>
  <si>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</si>
  <si>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</si>
  <si>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</si>
  <si>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</si>
  <si>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</si>
  <si>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</si>
  <si>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</si>
  <si>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</si>
  <si>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</si>
  <si>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</si>
  <si>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</si>
  <si>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</si>
  <si>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</si>
  <si>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</si>
  <si>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</si>
  <si>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</si>
  <si>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</si>
  <si>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</si>
  <si>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</si>
  <si>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</si>
  <si>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</si>
  <si>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</si>
  <si>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</si>
  <si>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</si>
  <si>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</si>
  <si>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</si>
  <si>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</si>
  <si>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</si>
  <si>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</si>
  <si>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</si>
  <si>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</si>
  <si>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</si>
  <si>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</si>
  <si>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</si>
  <si>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</si>
  <si>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</si>
  <si>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</si>
  <si>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</si>
  <si>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</si>
  <si>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</si>
  <si>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</si>
  <si>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</si>
  <si>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</si>
  <si>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</si>
  <si>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</si>
  <si>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</si>
  <si>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</si>
  <si>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</si>
  <si>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</si>
  <si>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</si>
  <si>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</si>
  <si>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</si>
  <si>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</si>
  <si>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</si>
  <si>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</si>
  <si>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</si>
  <si>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</si>
  <si>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</si>
  <si>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</si>
  <si>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</si>
  <si>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</si>
  <si>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</si>
  <si>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</si>
  <si>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</si>
  <si>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</si>
  <si>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</si>
  <si>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</si>
  <si>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</si>
  <si>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</si>
  <si>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</si>
  <si>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</si>
  <si>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</si>
  <si>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</si>
  <si>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</si>
  <si>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</si>
  <si>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</si>
  <si>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</si>
  <si>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</si>
  <si>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</si>
  <si>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</si>
  <si>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</si>
  <si>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</si>
  <si>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</si>
  <si>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</si>
  <si>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</si>
  <si>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</si>
  <si>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</si>
  <si>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</si>
  <si>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</si>
  <si>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</si>
  <si>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</si>
  <si>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</si>
  <si>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</si>
  <si>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</si>
  <si>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</si>
  <si>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</si>
  <si>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</si>
  <si>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</si>
  <si>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</si>
  <si>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</si>
  <si>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</si>
  <si>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</si>
  <si>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</si>
  <si>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</si>
  <si>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</si>
  <si>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</si>
  <si>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</si>
  <si>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</si>
  <si>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</si>
  <si>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</si>
  <si>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</si>
  <si>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</si>
  <si>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</si>
  <si>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</si>
  <si>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</si>
  <si>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</si>
  <si>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</si>
  <si>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</si>
  <si>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</si>
  <si>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</si>
  <si>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</si>
  <si>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</si>
  <si>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</si>
  <si>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</si>
  <si>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</si>
  <si>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</si>
  <si>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</si>
  <si>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</si>
  <si>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</si>
  <si>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</si>
  <si>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</si>
  <si>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</si>
  <si>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</si>
  <si>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</si>
  <si>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</si>
  <si>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</si>
  <si>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</si>
  <si>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</si>
  <si>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</si>
  <si>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</si>
  <si>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</si>
  <si>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</si>
  <si>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</si>
  <si>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</si>
  <si>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</si>
  <si>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</si>
  <si>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</si>
  <si>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</si>
  <si>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</si>
  <si>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</si>
  <si>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</si>
  <si>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</si>
  <si>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</si>
  <si>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</si>
  <si>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</si>
  <si>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</si>
  <si>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</si>
  <si>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</si>
  <si>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</si>
  <si>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</si>
  <si>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</si>
  <si>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</si>
  <si>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</si>
  <si>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</si>
  <si>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</si>
  <si>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</si>
  <si>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</si>
  <si>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</si>
  <si>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</si>
  <si>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</si>
  <si>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</si>
  <si>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</si>
  <si>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</si>
  <si>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</si>
  <si>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</si>
  <si>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</si>
  <si>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</si>
  <si>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</si>
  <si>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</si>
  <si>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</si>
  <si>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</si>
  <si>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</si>
  <si>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</si>
  <si>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</si>
  <si>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</si>
  <si>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</si>
  <si>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</si>
  <si>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</si>
  <si>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</si>
  <si>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</si>
  <si>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</si>
  <si>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</si>
  <si>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</si>
  <si>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</si>
  <si>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</si>
  <si>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</si>
  <si>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</si>
  <si>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</si>
  <si>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</si>
  <si>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</si>
  <si>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</si>
  <si>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</si>
  <si>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</si>
  <si>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</si>
  <si>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</si>
  <si>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</si>
  <si>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</si>
  <si>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</si>
  <si>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</si>
  <si>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</si>
  <si>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</si>
  <si>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</si>
  <si>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</si>
  <si>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</si>
  <si>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</si>
  <si>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</si>
  <si>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</si>
  <si>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</si>
  <si>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</si>
  <si>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</si>
  <si>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</si>
  <si>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</si>
  <si>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</si>
  <si>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</si>
  <si>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</si>
  <si>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</si>
  <si>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</si>
  <si>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</si>
  <si>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</si>
  <si>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</si>
  <si>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</si>
  <si>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</si>
  <si>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</si>
  <si>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</si>
  <si>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</si>
  <si>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</si>
  <si>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</si>
  <si>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</si>
  <si>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</si>
  <si>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</si>
  <si>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</si>
  <si>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</si>
  <si>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</si>
  <si>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</si>
  <si>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</si>
  <si>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</si>
  <si>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</si>
  <si>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</si>
  <si>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</si>
  <si>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</si>
  <si>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</si>
  <si>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</si>
  <si>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</si>
  <si>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</si>
  <si>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</si>
  <si>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</si>
  <si>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</si>
  <si>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</si>
  <si>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</si>
  <si>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</si>
  <si>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</si>
  <si>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</si>
  <si>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</si>
  <si>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</si>
  <si>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</si>
  <si>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</si>
  <si>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</si>
  <si>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</si>
  <si>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</si>
  <si>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</si>
  <si>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</si>
  <si>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</si>
  <si>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</si>
  <si>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</si>
  <si>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</si>
  <si>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</si>
  <si>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</si>
  <si>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</si>
  <si>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</si>
  <si>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</si>
  <si>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</si>
  <si>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</si>
  <si>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</si>
  <si>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</si>
  <si>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</si>
  <si>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</si>
  <si>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</si>
  <si>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</si>
  <si>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</si>
  <si>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</si>
  <si>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</si>
  <si>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</si>
  <si>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</si>
  <si>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</si>
  <si>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</si>
  <si>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</si>
  <si>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</si>
  <si>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</si>
  <si>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</si>
  <si>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</si>
  <si>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</si>
  <si>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</si>
  <si>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</si>
  <si>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</si>
  <si>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</si>
  <si>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</si>
  <si>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</si>
  <si>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</si>
  <si>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</si>
  <si>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</si>
  <si>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</si>
  <si>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</si>
  <si>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</si>
  <si>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</si>
  <si>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</si>
  <si>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</si>
  <si>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</si>
  <si>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</si>
  <si>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</si>
  <si>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</si>
  <si>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</si>
  <si>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</si>
  <si>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</si>
  <si>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</si>
  <si>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</si>
  <si>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</si>
  <si>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</si>
  <si>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</si>
  <si>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</si>
  <si>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</si>
  <si>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</si>
  <si>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</si>
  <si>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</si>
  <si>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</si>
  <si>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</si>
  <si>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</si>
  <si>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</si>
  <si>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</si>
  <si>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</si>
  <si>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</si>
  <si>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</si>
  <si>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</si>
  <si>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</si>
  <si>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</si>
  <si>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</si>
  <si>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</si>
  <si>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</si>
  <si>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</si>
  <si>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</si>
  <si>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</si>
  <si>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</si>
  <si>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</si>
  <si>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</si>
  <si>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</si>
  <si>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</si>
  <si>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</si>
  <si>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</si>
  <si>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</si>
  <si>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</si>
  <si>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</si>
  <si>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</si>
  <si>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</si>
  <si>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</si>
  <si>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</si>
  <si>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</si>
  <si>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</si>
  <si>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</si>
  <si>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</si>
  <si>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</si>
  <si>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</si>
  <si>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</si>
  <si>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</si>
  <si>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</si>
  <si>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</si>
  <si>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</si>
  <si>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</si>
  <si>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</si>
  <si>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</si>
  <si>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</si>
  <si>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</si>
  <si>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</si>
  <si>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</si>
  <si>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</si>
  <si>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</si>
  <si>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</si>
  <si>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</si>
  <si>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</si>
  <si>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</si>
  <si>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</si>
  <si>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</si>
  <si>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</si>
  <si>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</si>
  <si>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</si>
  <si>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</si>
  <si>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</si>
  <si>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</si>
  <si>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</si>
  <si>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</si>
  <si>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</si>
  <si>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</si>
  <si>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</si>
  <si>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</si>
  <si>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</si>
  <si>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</si>
  <si>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</si>
  <si>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</si>
  <si>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</si>
  <si>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</si>
  <si>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</si>
  <si>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</si>
  <si>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</si>
  <si>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</si>
  <si>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</si>
  <si>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</si>
  <si>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</si>
  <si>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</si>
  <si>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</si>
  <si>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</si>
  <si>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</si>
  <si>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</si>
  <si>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</si>
  <si>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</si>
  <si>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</si>
  <si>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</si>
  <si>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</si>
  <si>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</si>
  <si>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</si>
  <si>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</si>
  <si>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</si>
  <si>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</si>
  <si>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</si>
  <si>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</si>
  <si>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</si>
  <si>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</si>
  <si>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</si>
  <si>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</si>
  <si>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</si>
  <si>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</si>
  <si>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</si>
  <si>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</si>
  <si>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</si>
  <si>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</si>
  <si>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</si>
  <si>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</si>
  <si>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</si>
  <si>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</si>
  <si>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</si>
  <si>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</si>
  <si>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</si>
  <si>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</si>
  <si>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</si>
  <si>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</si>
  <si>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</si>
  <si>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</si>
  <si>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</si>
  <si>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</si>
  <si>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</si>
  <si>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</si>
  <si>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</si>
  <si>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</si>
  <si>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</si>
  <si>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</si>
  <si>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</si>
  <si>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</si>
  <si>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</si>
  <si>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</si>
  <si>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</si>
  <si>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</si>
  <si>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</si>
  <si>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</si>
  <si>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</si>
  <si>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</si>
  <si>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</si>
  <si>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</si>
  <si>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</si>
  <si>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</si>
  <si>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</si>
  <si>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</si>
  <si>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</si>
  <si>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</si>
  <si>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</si>
  <si>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</si>
  <si>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</si>
  <si>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</si>
  <si>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</si>
  <si>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</si>
  <si>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</si>
  <si>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</si>
  <si>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</si>
  <si>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</si>
  <si>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</si>
  <si>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</si>
  <si>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</si>
  <si>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</si>
  <si>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</si>
  <si>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</si>
  <si>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</si>
  <si>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</si>
  <si>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</si>
  <si>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</si>
  <si>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</si>
  <si>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</si>
  <si>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</si>
  <si>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</si>
  <si>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</si>
  <si>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</si>
  <si>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</si>
  <si>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</si>
  <si>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</si>
  <si>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</si>
  <si>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</si>
  <si>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</si>
  <si>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</si>
  <si>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</si>
  <si>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</si>
  <si>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</si>
  <si>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</si>
  <si>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</si>
  <si>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</si>
  <si>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</si>
  <si>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</si>
  <si>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</si>
  <si>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</si>
  <si>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</si>
  <si>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</si>
  <si>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</si>
  <si>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</si>
  <si>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</si>
  <si>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</si>
  <si>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</si>
  <si>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</si>
  <si>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</si>
  <si>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</si>
  <si>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</si>
  <si>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</si>
  <si>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</si>
  <si>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</si>
  <si>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</si>
  <si>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</si>
  <si>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</si>
  <si>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</si>
  <si>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</si>
  <si>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</si>
  <si>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</si>
  <si>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</si>
  <si>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</si>
  <si>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</si>
  <si>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</si>
  <si>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</si>
  <si>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</si>
  <si>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</si>
  <si>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</si>
  <si>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</si>
  <si>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</si>
  <si>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</si>
  <si>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</si>
  <si>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</si>
  <si>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</si>
  <si>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</si>
  <si>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</si>
  <si>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</si>
  <si>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</si>
  <si>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</si>
  <si>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</si>
  <si>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</si>
  <si>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</si>
  <si>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</si>
  <si>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</si>
  <si>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</si>
  <si>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</si>
  <si>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</si>
  <si>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</si>
  <si>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</si>
  <si>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</si>
  <si>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</si>
  <si>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</si>
  <si>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</si>
  <si>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</si>
  <si>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</si>
  <si>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</si>
  <si>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</si>
  <si>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</si>
  <si>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</si>
  <si>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</si>
  <si>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</si>
  <si>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</si>
  <si>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</si>
  <si>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</si>
  <si>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</si>
  <si>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</si>
  <si>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</si>
  <si>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</si>
  <si>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</si>
  <si>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</si>
  <si>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</si>
  <si>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</si>
  <si>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</si>
  <si>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</si>
  <si>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</si>
  <si>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</si>
  <si>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</si>
  <si>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</si>
  <si>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</si>
  <si>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</si>
  <si>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</si>
  <si>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</si>
  <si>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</si>
  <si>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</si>
  <si>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</si>
  <si>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</si>
  <si>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</si>
  <si>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</si>
  <si>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</si>
  <si>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</si>
  <si>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</si>
  <si>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</si>
  <si>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</si>
  <si>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</si>
  <si>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</si>
  <si>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</si>
  <si>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</si>
  <si>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</si>
  <si>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</si>
  <si>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</si>
  <si>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</si>
  <si>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</si>
  <si>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</si>
  <si>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</si>
  <si>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</si>
  <si>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</si>
  <si>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</si>
  <si>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</si>
  <si>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</si>
  <si>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</si>
  <si>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</si>
  <si>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</si>
  <si>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</si>
  <si>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</si>
  <si>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</si>
  <si>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</si>
  <si>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</si>
  <si>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</si>
  <si>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</si>
  <si>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</si>
  <si>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</si>
  <si>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</si>
  <si>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</si>
  <si>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</si>
  <si>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</si>
  <si>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</si>
  <si>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</si>
  <si>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</si>
  <si>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</si>
  <si>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</si>
  <si>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</si>
  <si>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</si>
  <si>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</si>
  <si>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</si>
  <si>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</si>
  <si>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</si>
  <si>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</si>
  <si>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</si>
  <si>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</si>
  <si>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</si>
  <si>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</si>
  <si>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</si>
  <si>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</si>
  <si>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</si>
  <si>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</si>
  <si>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</si>
  <si>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</si>
  <si>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</si>
  <si>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</si>
  <si>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</si>
  <si>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</si>
  <si>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</si>
  <si>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</si>
  <si>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</si>
  <si>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</si>
  <si>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</si>
  <si>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</si>
  <si>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</si>
  <si>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</si>
  <si>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</si>
  <si>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</si>
  <si>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</si>
  <si>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</si>
  <si>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</si>
  <si>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</si>
  <si>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</si>
  <si>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</si>
  <si>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</si>
  <si>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</si>
  <si>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</si>
  <si>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</si>
  <si>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</si>
  <si>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</si>
  <si>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</si>
  <si>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</si>
  <si>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</si>
  <si>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</si>
  <si>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</si>
  <si>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</si>
  <si>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</si>
  <si>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</si>
  <si>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</si>
  <si>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</si>
  <si>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</si>
  <si>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</si>
  <si>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</si>
  <si>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</si>
  <si>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</si>
  <si>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</si>
  <si>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</si>
  <si>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</si>
  <si>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</si>
  <si>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</si>
  <si>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</si>
  <si>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</si>
  <si>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</si>
  <si>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</si>
  <si>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</si>
  <si>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</si>
  <si>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</si>
  <si>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</si>
  <si>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</si>
  <si>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</si>
  <si>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</si>
  <si>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</si>
  <si>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</si>
  <si>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</si>
  <si>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</si>
  <si>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</si>
  <si>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</si>
  <si>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</si>
  <si>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</si>
  <si>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</si>
  <si>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</si>
  <si>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</si>
  <si>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</si>
  <si>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</si>
  <si>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</si>
  <si>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</si>
  <si>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</si>
  <si>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</si>
  <si>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</si>
  <si>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</si>
  <si>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</si>
  <si>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</si>
  <si>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</si>
  <si>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</si>
  <si>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</si>
  <si>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</si>
  <si>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</si>
  <si>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</si>
  <si>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</si>
  <si>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</si>
  <si>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</si>
  <si>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</si>
  <si>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</si>
  <si>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</si>
  <si>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</si>
  <si>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</si>
  <si>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</si>
  <si>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</si>
  <si>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</si>
  <si>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</si>
  <si>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</si>
  <si>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</si>
  <si>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</si>
  <si>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</si>
  <si>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</si>
  <si>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</si>
  <si>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</si>
  <si>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</si>
  <si>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</si>
  <si>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</si>
  <si>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</si>
  <si>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</si>
  <si>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</si>
  <si>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</si>
  <si>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</si>
  <si>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</si>
  <si>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</si>
  <si>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</si>
  <si>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</si>
  <si>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</si>
  <si>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</si>
  <si>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</si>
  <si>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</si>
  <si>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</si>
  <si>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</si>
  <si>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</si>
  <si>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</si>
  <si>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</si>
  <si>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</si>
  <si>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</si>
  <si>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</si>
  <si>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</si>
  <si>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</si>
  <si>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</si>
  <si>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</si>
  <si>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</si>
  <si>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</si>
  <si>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</si>
  <si>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</si>
  <si>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</si>
  <si>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</si>
  <si>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</si>
  <si>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</si>
  <si>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</si>
  <si>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</si>
  <si>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</si>
  <si>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</si>
  <si>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</si>
  <si>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</si>
  <si>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</si>
  <si>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</si>
  <si>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</si>
  <si>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</si>
  <si>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</si>
  <si>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</si>
  <si>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</si>
  <si>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</si>
  <si>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</si>
  <si>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</si>
  <si>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</si>
  <si>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</si>
  <si>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</si>
  <si>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</si>
  <si>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</si>
  <si>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</si>
  <si>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</si>
  <si>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</si>
  <si>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</si>
  <si>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</si>
  <si>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</si>
  <si>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</si>
  <si>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</si>
  <si>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</si>
  <si>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</si>
  <si>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</si>
  <si>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</si>
  <si>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</si>
  <si>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</si>
  <si>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</si>
  <si>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</si>
  <si>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</si>
  <si>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</si>
  <si>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</si>
  <si>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</si>
  <si>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</si>
  <si>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</si>
  <si>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</si>
  <si>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</si>
  <si>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</si>
  <si>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</si>
  <si>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</si>
  <si>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</si>
  <si>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</si>
  <si>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</si>
  <si>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</si>
  <si>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</si>
  <si>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</si>
  <si>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</si>
  <si>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</si>
  <si>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</si>
  <si>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</si>
  <si>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</si>
  <si>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</si>
  <si>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</si>
  <si>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</si>
  <si>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</si>
  <si>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</si>
  <si>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</si>
  <si>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</si>
  <si>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</si>
  <si>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</si>
  <si>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</si>
  <si>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</si>
  <si>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</si>
  <si>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</si>
  <si>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</si>
  <si>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</si>
  <si>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</si>
  <si>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</si>
  <si>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</si>
  <si>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</si>
  <si>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</si>
  <si>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</si>
  <si>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</si>
  <si>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</si>
  <si>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</si>
  <si>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</si>
  <si>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</si>
  <si>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</si>
  <si>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</si>
  <si>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</si>
  <si>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</si>
  <si>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</si>
  <si>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</si>
  <si>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</si>
  <si>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</si>
  <si>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</si>
  <si>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</si>
  <si>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</si>
  <si>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</si>
  <si>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</si>
  <si>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</si>
  <si>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</si>
  <si>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</si>
  <si>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</si>
  <si>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</si>
  <si>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</si>
  <si>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</si>
  <si>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</si>
  <si>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</si>
  <si>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</si>
  <si>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</si>
  <si>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</si>
  <si>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</si>
  <si>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</si>
  <si>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</si>
  <si>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</si>
  <si>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</si>
  <si>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</si>
  <si>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</si>
  <si>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</si>
  <si>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</si>
  <si>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</si>
  <si>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</si>
  <si>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</si>
  <si>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</si>
  <si>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</si>
  <si>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</si>
  <si>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</si>
  <si>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</si>
  <si>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</si>
  <si>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</si>
  <si>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</si>
  <si>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</si>
  <si>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</si>
  <si>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</si>
  <si>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</si>
  <si>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</si>
  <si>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</si>
  <si>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</si>
  <si>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</si>
  <si>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</si>
  <si>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</si>
  <si>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</si>
  <si>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</si>
  <si>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</si>
  <si>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</si>
  <si>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</si>
  <si>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</si>
  <si>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</si>
  <si>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</si>
  <si>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</si>
  <si>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</si>
  <si>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</si>
  <si>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</si>
  <si>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</si>
  <si>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</si>
  <si>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</si>
  <si>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</si>
  <si>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</si>
  <si>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</si>
  <si>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</si>
  <si>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</si>
  <si>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</si>
  <si>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</si>
  <si>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</si>
  <si>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</si>
  <si>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</si>
  <si>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</si>
  <si>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</si>
  <si>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</si>
  <si>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</si>
  <si>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</si>
  <si>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</si>
  <si>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</si>
  <si>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</si>
  <si>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</si>
  <si>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</si>
  <si>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</si>
  <si>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</si>
  <si>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</si>
  <si>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</si>
  <si>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</si>
  <si>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</si>
  <si>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</si>
  <si>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</si>
  <si>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</si>
  <si>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</si>
  <si>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</si>
  <si>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</si>
  <si>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</si>
  <si>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</si>
  <si>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</si>
  <si>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</si>
  <si>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</si>
  <si>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</si>
  <si>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</si>
  <si>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</si>
  <si>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</si>
  <si>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</si>
  <si>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</si>
  <si>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</si>
  <si>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</si>
  <si>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</si>
  <si>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</si>
  <si>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</si>
  <si>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</si>
  <si>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</si>
  <si>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</si>
  <si>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</si>
  <si>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</si>
  <si>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</si>
  <si>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</si>
  <si>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</si>
  <si>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</si>
  <si>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</si>
  <si>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</si>
  <si>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</si>
  <si>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</si>
  <si>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</si>
  <si>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</si>
  <si>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</si>
  <si>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</si>
  <si>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</si>
  <si>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</si>
  <si>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</si>
  <si>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</si>
  <si>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</si>
  <si>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</si>
  <si>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</si>
  <si>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</si>
  <si>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</si>
  <si>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</si>
  <si>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</si>
  <si>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</si>
  <si>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</si>
  <si>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</si>
  <si>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</si>
  <si>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</si>
  <si>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</si>
  <si>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</si>
  <si>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</si>
  <si>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</si>
  <si>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</si>
  <si>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</si>
  <si>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</si>
  <si>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</si>
  <si>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</si>
  <si>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</si>
  <si>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</si>
  <si>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</si>
  <si>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</si>
  <si>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</si>
  <si>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</si>
  <si>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</si>
  <si>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</si>
  <si>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</si>
  <si>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</si>
  <si>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</si>
  <si>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</si>
  <si>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</si>
  <si>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</si>
  <si>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</si>
  <si>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</si>
  <si>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</si>
  <si>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</si>
  <si>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</si>
  <si>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</si>
  <si>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</si>
  <si>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</si>
  <si>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</si>
  <si>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</si>
  <si>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</si>
  <si>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</si>
  <si>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</si>
  <si>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</si>
  <si>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</si>
  <si>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</si>
  <si>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</si>
  <si>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</si>
  <si>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</si>
  <si>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</si>
  <si>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</si>
  <si>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</si>
  <si>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</si>
  <si>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</si>
  <si>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</si>
  <si>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</si>
  <si>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</si>
  <si>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</si>
  <si>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</si>
  <si>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</si>
  <si>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</si>
  <si>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</si>
  <si>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</si>
  <si>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</si>
  <si>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</si>
  <si>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</si>
  <si>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</si>
  <si>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</si>
  <si>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</si>
  <si>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</si>
  <si>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</si>
  <si>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</si>
  <si>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</si>
  <si>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</si>
  <si>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</si>
  <si>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</si>
  <si>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</si>
  <si>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</si>
  <si>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</si>
  <si>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</si>
  <si>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</si>
  <si>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</si>
  <si>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</si>
  <si>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</si>
  <si>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</si>
  <si>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</si>
  <si>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</si>
  <si>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</si>
  <si>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</si>
  <si>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</si>
  <si>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</si>
  <si>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</si>
  <si>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</si>
  <si>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</si>
  <si>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</si>
  <si>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</si>
  <si>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</si>
  <si>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</si>
  <si>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</si>
  <si>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</si>
  <si>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</si>
  <si>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</si>
  <si>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</si>
  <si>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</si>
  <si>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</si>
  <si>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</si>
  <si>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</si>
  <si>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</si>
  <si>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</si>
  <si>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</si>
  <si>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</si>
  <si>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</si>
  <si>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</si>
  <si>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</si>
  <si>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</si>
  <si>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</si>
  <si>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</si>
  <si>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</si>
  <si>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</si>
  <si>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</si>
  <si>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</si>
  <si>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</si>
  <si>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</si>
  <si>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</si>
  <si>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</si>
  <si>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</si>
  <si>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</si>
  <si>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</si>
  <si>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</si>
  <si>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</si>
  <si>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</si>
  <si>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</si>
  <si>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</si>
  <si>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</si>
  <si>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</si>
  <si>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</si>
  <si>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</si>
  <si>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</si>
  <si>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</si>
  <si>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</si>
  <si>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</si>
  <si>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</si>
  <si>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</si>
  <si>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</si>
  <si>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</si>
  <si>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</si>
  <si>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</si>
  <si>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</si>
  <si>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</si>
  <si>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</si>
  <si>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</si>
  <si>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</si>
  <si>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</si>
  <si>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</si>
  <si>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</si>
  <si>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</si>
  <si>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</si>
  <si>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</si>
  <si>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</si>
  <si>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</si>
  <si>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</si>
  <si>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</si>
  <si>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</si>
  <si>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</si>
  <si>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</si>
  <si>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</si>
  <si>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</si>
  <si>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</si>
  <si>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</si>
  <si>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</si>
  <si>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</si>
  <si>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</si>
  <si>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</si>
  <si>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</si>
  <si>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</si>
  <si>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</si>
  <si>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</si>
  <si>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</si>
  <si>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</si>
  <si>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</si>
  <si>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</si>
  <si>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</si>
  <si>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</si>
  <si>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</si>
  <si>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</si>
  <si>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</si>
  <si>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</si>
  <si>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</si>
  <si>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</si>
  <si>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</si>
  <si>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</si>
  <si>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</si>
  <si>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</si>
  <si>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</si>
  <si>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</si>
  <si>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</si>
  <si>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</si>
  <si>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</si>
  <si>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</si>
  <si>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</si>
  <si>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</si>
  <si>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</si>
  <si>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</si>
  <si>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</si>
  <si>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</si>
  <si>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</si>
  <si>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</si>
  <si>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</si>
  <si>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</si>
  <si>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</si>
  <si>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</si>
  <si>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</si>
  <si>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</si>
  <si>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</si>
  <si>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</si>
  <si>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</si>
  <si>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</si>
  <si>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</si>
  <si>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</si>
  <si>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</si>
  <si>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</si>
  <si>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</si>
  <si>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2021-20-10000727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</si>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</sst>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9" zoomScale="85" zoomScaleNormal="85"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2683</v>
      </c>
      <c r="D15" s="35"/>
      <c r="E15" s="35"/>
      <c r="F15" s="5"/>
      <c r="G15" s="32" t="s">
        <v>1168</v>
      </c>
      <c r="H15" s="103" t="s">
        <v>459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186"/>
      <c r="I20" s="149" t="s">
        <v>459</v>
      </c>
      <c r="J20" s="150" t="s">
        <v>483</v>
      </c>
      <c r="K20" s="151">
        <v>4030058305</v>
      </c>
      <c r="L20" s="152">
        <v>44242</v>
      </c>
      <c r="M20" s="152">
        <v>44561</v>
      </c>
      <c r="N20" s="135">
        <f>+(M20-L20)/30</f>
        <v>10.633333333333333</v>
      </c>
      <c r="O20" s="138"/>
      <c r="U20" s="134"/>
      <c r="V20" s="105">
        <f ca="1">NOW()</f>
        <v>44194.439652199071</v>
      </c>
      <c r="W20" s="105">
        <f ca="1">NOW()</f>
        <v>44194.439652199071</v>
      </c>
    </row>
    <row r="21" spans="1:23" ht="30" customHeight="1" outlineLevel="1" x14ac:dyDescent="0.25">
      <c r="A21" s="9"/>
      <c r="B21" s="71"/>
      <c r="C21" s="5"/>
      <c r="D21" s="5"/>
      <c r="E21" s="5"/>
      <c r="F21" s="5"/>
      <c r="G21" s="5"/>
      <c r="H21" s="70"/>
      <c r="I21" s="149" t="s">
        <v>459</v>
      </c>
      <c r="J21" s="150" t="s">
        <v>475</v>
      </c>
      <c r="K21" s="151"/>
      <c r="L21" s="152"/>
      <c r="M21" s="152"/>
      <c r="N21" s="135">
        <f t="shared" ref="N21:N35" si="0">+(M21-L21)/30</f>
        <v>0</v>
      </c>
      <c r="O21" s="139"/>
    </row>
    <row r="22" spans="1:23" ht="30" customHeight="1" outlineLevel="1" x14ac:dyDescent="0.25">
      <c r="A22" s="9"/>
      <c r="B22" s="71"/>
      <c r="C22" s="5"/>
      <c r="D22" s="5"/>
      <c r="E22" s="5"/>
      <c r="F22" s="5"/>
      <c r="G22" s="5"/>
      <c r="H22" s="70"/>
      <c r="I22" s="149" t="s">
        <v>459</v>
      </c>
      <c r="J22" s="150" t="s">
        <v>463</v>
      </c>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SOCIAL DON BOSCO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483</v>
      </c>
      <c r="K48" s="116">
        <v>4716386550</v>
      </c>
      <c r="L48" s="115" t="s">
        <v>1148</v>
      </c>
      <c r="M48" s="117">
        <v>1</v>
      </c>
      <c r="N48" s="115" t="s">
        <v>27</v>
      </c>
      <c r="O48" s="115" t="s">
        <v>1148</v>
      </c>
      <c r="P48" s="78"/>
    </row>
    <row r="49" spans="1:16" s="6" customFormat="1" ht="24.75" customHeight="1" x14ac:dyDescent="0.25">
      <c r="A49" s="143">
        <v>2</v>
      </c>
      <c r="B49" s="122" t="s">
        <v>2680</v>
      </c>
      <c r="C49" s="124" t="s">
        <v>31</v>
      </c>
      <c r="D49" s="121" t="s">
        <v>2681</v>
      </c>
      <c r="E49" s="145">
        <v>41549</v>
      </c>
      <c r="F49" s="145">
        <v>41988</v>
      </c>
      <c r="G49" s="160">
        <f t="shared" ref="G49:G50" si="2">IF(AND(E49&lt;&gt;"",F49&lt;&gt;""),((F49-E49)/30),"")</f>
        <v>14.633333333333333</v>
      </c>
      <c r="H49" s="122" t="s">
        <v>2682</v>
      </c>
      <c r="I49" s="121" t="s">
        <v>459</v>
      </c>
      <c r="J49" s="113" t="s">
        <v>475</v>
      </c>
      <c r="K49" s="123">
        <v>4716386550</v>
      </c>
      <c r="L49" s="124" t="s">
        <v>1148</v>
      </c>
      <c r="M49" s="117">
        <v>1</v>
      </c>
      <c r="N49" s="124" t="s">
        <v>27</v>
      </c>
      <c r="O49" s="124" t="s">
        <v>1148</v>
      </c>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201502915.25</v>
      </c>
      <c r="F185" s="92"/>
      <c r="G185" s="93"/>
      <c r="H185" s="88"/>
      <c r="I185" s="90" t="s">
        <v>2627</v>
      </c>
      <c r="J185" s="166">
        <f>+SUM(M179:M183)</f>
        <v>0.02</v>
      </c>
      <c r="K185" s="202" t="s">
        <v>2628</v>
      </c>
      <c r="L185" s="202"/>
      <c r="M185" s="94">
        <f>+J185*(SUM(K20:K35))</f>
        <v>80601166.100000009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