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Manifestaciones de Interés 2021\CESAR\"/>
    </mc:Choice>
  </mc:AlternateContent>
  <xr:revisionPtr revIDLastSave="0" documentId="13_ncr:1_{067AE8D1-786A-489B-ABBF-C3DEBE20A21B}" xr6:coauthVersionLast="37"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<sst xmlns="http://schemas.openxmlformats.org/spreadsheetml/2006/main" count="3052" uniqueCount="2689">
  <si>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</si>
  <si>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</si>
  <si>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</si>
  <si>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</si>
  <si>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</si>
  <si>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</si>
  <si>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</si>
  <si>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</si>
  <si>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</si>
  <si>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</si>
  <si>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</si>
  <si>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</si>
  <si>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</si>
  <si>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</si>
  <si>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</si>
  <si>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</si>
  <si>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</si>
  <si>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</si>
  <si>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</si>
  <si>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</si>
  <si>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</si>
  <si>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</si>
  <si>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</si>
  <si>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</si>
  <si>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</si>
  <si>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</si>
  <si>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</si>
  <si>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</si>
  <si>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</si>
  <si>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</si>
  <si>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</si>
  <si>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</si>
  <si>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</si>
  <si>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</si>
  <si>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</si>
  <si>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</si>
  <si>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</si>
  <si>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</si>
  <si>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</si>
  <si>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</si>
  <si>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</si>
  <si>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</si>
  <si>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</si>
  <si>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</si>
  <si>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</si>
  <si>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</si>
  <si>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</si>
  <si>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</si>
  <si>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</si>
  <si>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</si>
  <si>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</si>
  <si>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</si>
  <si>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</si>
  <si>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</si>
  <si>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</si>
  <si>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</si>
  <si>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</si>
  <si>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</si>
  <si>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</si>
  <si>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</si>
  <si>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</si>
  <si>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</si>
  <si>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</si>
  <si>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</si>
  <si>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</si>
  <si>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</si>
  <si>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</si>
  <si>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</si>
  <si>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</si>
  <si>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</si>
  <si>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</si>
  <si>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</si>
  <si>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</si>
  <si>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</si>
  <si>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</si>
  <si>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</si>
  <si>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</si>
  <si>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</si>
  <si>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</si>
  <si>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</si>
  <si>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</si>
  <si>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</si>
  <si>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</si>
  <si>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</si>
  <si>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</si>
  <si>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</si>
  <si>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</si>
  <si>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</si>
  <si>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</si>
  <si>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</si>
  <si>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</si>
  <si>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</si>
  <si>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</si>
  <si>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</si>
  <si>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</si>
  <si>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</si>
  <si>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</si>
  <si>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</si>
  <si>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</si>
  <si>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</si>
  <si>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</si>
  <si>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</si>
  <si>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</si>
  <si>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</si>
  <si>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</si>
  <si>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</si>
  <si>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</si>
  <si>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</si>
  <si>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</si>
  <si>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</si>
  <si>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</si>
  <si>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</si>
  <si>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</si>
  <si>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</si>
  <si>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</si>
  <si>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</si>
  <si>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</si>
  <si>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</si>
  <si>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</si>
  <si>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</si>
  <si>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</si>
  <si>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</si>
  <si>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</si>
  <si>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</si>
  <si>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</si>
  <si>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</si>
  <si>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</si>
  <si>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</si>
  <si>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</si>
  <si>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</si>
  <si>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</si>
  <si>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</si>
  <si>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</si>
  <si>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</si>
  <si>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</si>
  <si>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</si>
  <si>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</si>
  <si>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</si>
  <si>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</si>
  <si>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</si>
  <si>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</si>
  <si>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</si>
  <si>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</si>
  <si>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</si>
  <si>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</si>
  <si>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</si>
  <si>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</si>
  <si>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</si>
  <si>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</si>
  <si>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</si>
  <si>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</si>
  <si>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</si>
  <si>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</si>
  <si>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</si>
  <si>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</si>
  <si>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</si>
  <si>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</si>
  <si>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</si>
  <si>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</si>
  <si>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</si>
  <si>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</si>
  <si>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</si>
  <si>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</si>
  <si>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</si>
  <si>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</si>
  <si>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</si>
  <si>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</si>
  <si>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</si>
  <si>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</si>
  <si>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</si>
  <si>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</si>
  <si>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</si>
  <si>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</si>
  <si>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</si>
  <si>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</si>
  <si>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</si>
  <si>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</si>
  <si>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</si>
  <si>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</si>
  <si>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</si>
  <si>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</si>
  <si>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</si>
  <si>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</si>
  <si>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</si>
  <si>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</si>
  <si>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</si>
  <si>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</si>
  <si>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</si>
  <si>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</si>
  <si>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</si>
  <si>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</si>
  <si>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</si>
  <si>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</si>
  <si>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</si>
  <si>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</si>
  <si>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</si>
  <si>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</si>
  <si>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</si>
  <si>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</si>
  <si>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</si>
  <si>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</si>
  <si>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</si>
  <si>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</si>
  <si>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</si>
  <si>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</si>
  <si>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</si>
  <si>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</si>
  <si>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</si>
  <si>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</si>
  <si>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</si>
  <si>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</si>
  <si>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</si>
  <si>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</si>
  <si>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</si>
  <si>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</si>
  <si>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</si>
  <si>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</si>
  <si>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</si>
  <si>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</si>
  <si>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</si>
  <si>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</si>
  <si>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</si>
  <si>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</si>
  <si>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</si>
  <si>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</si>
  <si>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</si>
  <si>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</si>
  <si>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</si>
  <si>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</si>
  <si>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</si>
  <si>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</si>
  <si>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</si>
  <si>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</si>
  <si>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</si>
  <si>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</si>
  <si>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</si>
  <si>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</si>
  <si>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</si>
  <si>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</si>
  <si>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</si>
  <si>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</si>
  <si>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</si>
  <si>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</si>
  <si>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</si>
  <si>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</si>
  <si>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</si>
  <si>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</si>
  <si>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</si>
  <si>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</si>
  <si>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</si>
  <si>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</si>
  <si>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</si>
  <si>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</si>
  <si>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</si>
  <si>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</si>
  <si>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</si>
  <si>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</si>
  <si>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</si>
  <si>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</si>
  <si>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</si>
  <si>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</si>
  <si>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</si>
  <si>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</si>
  <si>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</si>
  <si>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</si>
  <si>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</si>
  <si>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</si>
  <si>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</si>
  <si>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</si>
  <si>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</si>
  <si>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</si>
  <si>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</si>
  <si>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</si>
  <si>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</si>
  <si>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</si>
  <si>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</si>
  <si>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</si>
  <si>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</si>
  <si>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</si>
  <si>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</si>
  <si>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</si>
  <si>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</si>
  <si>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</si>
  <si>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</si>
  <si>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</si>
  <si>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</si>
  <si>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</si>
  <si>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</si>
  <si>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</si>
  <si>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</si>
  <si>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</si>
  <si>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</si>
  <si>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</si>
  <si>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</si>
  <si>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</si>
  <si>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</si>
  <si>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</si>
  <si>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</si>
  <si>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</si>
  <si>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</si>
  <si>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</si>
  <si>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</si>
  <si>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</si>
  <si>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</si>
  <si>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</si>
  <si>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</si>
  <si>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</si>
  <si>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</si>
  <si>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</si>
  <si>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</si>
  <si>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</si>
  <si>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</si>
  <si>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</si>
  <si>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</si>
  <si>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</si>
  <si>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</si>
  <si>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</si>
  <si>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</si>
  <si>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</si>
  <si>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</si>
  <si>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</si>
  <si>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</si>
  <si>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</si>
  <si>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</si>
  <si>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</si>
  <si>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</si>
  <si>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</si>
  <si>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</si>
  <si>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</si>
  <si>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</si>
  <si>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</si>
  <si>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</si>
  <si>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</si>
  <si>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</si>
  <si>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</si>
  <si>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</si>
  <si>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</si>
  <si>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</si>
  <si>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</si>
  <si>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</si>
  <si>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</si>
  <si>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</si>
  <si>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</si>
  <si>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</si>
  <si>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</si>
  <si>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</si>
  <si>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</si>
  <si>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</si>
  <si>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</si>
  <si>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</si>
  <si>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</si>
  <si>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</si>
  <si>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</si>
  <si>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</si>
  <si>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</si>
  <si>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</si>
  <si>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</si>
  <si>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</si>
  <si>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</si>
  <si>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</si>
  <si>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</si>
  <si>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</si>
  <si>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</si>
  <si>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</si>
  <si>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</si>
  <si>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</si>
  <si>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</si>
  <si>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</si>
  <si>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</si>
  <si>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</si>
  <si>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</si>
  <si>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</si>
  <si>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</si>
  <si>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</si>
  <si>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</si>
  <si>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</si>
  <si>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</si>
  <si>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</si>
  <si>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</si>
  <si>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</si>
  <si>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</si>
  <si>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</si>
  <si>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</si>
  <si>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</si>
  <si>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</si>
  <si>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</si>
  <si>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</si>
  <si>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</si>
  <si>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</si>
  <si>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</si>
  <si>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</si>
  <si>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</si>
  <si>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</si>
  <si>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</si>
  <si>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</si>
  <si>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</si>
  <si>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</si>
  <si>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</si>
  <si>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</si>
  <si>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</si>
  <si>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</si>
  <si>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</si>
  <si>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</si>
  <si>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</si>
  <si>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</si>
  <si>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</si>
  <si>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</si>
  <si>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</si>
  <si>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</si>
  <si>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</si>
  <si>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</si>
  <si>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</si>
  <si>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</si>
  <si>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</si>
  <si>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</si>
  <si>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</si>
  <si>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</si>
  <si>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</si>
  <si>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</si>
  <si>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</si>
  <si>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</si>
  <si>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</si>
  <si>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</si>
  <si>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</si>
  <si>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</si>
  <si>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</si>
  <si>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</si>
  <si>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</si>
  <si>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</si>
  <si>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</si>
  <si>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</si>
  <si>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</si>
  <si>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</si>
  <si>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</si>
  <si>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</si>
  <si>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</si>
  <si>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</si>
  <si>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</si>
  <si>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</si>
  <si>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</si>
  <si>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</si>
  <si>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</si>
  <si>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</si>
  <si>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</si>
  <si>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</si>
  <si>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</si>
  <si>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</si>
  <si>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</si>
  <si>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</si>
  <si>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</si>
  <si>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</si>
  <si>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</si>
  <si>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</si>
  <si>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</si>
  <si>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</si>
  <si>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</si>
  <si>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</si>
  <si>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</si>
  <si>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</si>
  <si>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</si>
  <si>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</si>
  <si>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</si>
  <si>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</si>
  <si>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</si>
  <si>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</si>
  <si>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</si>
  <si>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</si>
  <si>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</si>
  <si>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</si>
  <si>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</si>
  <si>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</si>
  <si>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</si>
  <si>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</si>
  <si>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</si>
  <si>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</si>
  <si>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</si>
  <si>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</si>
  <si>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</si>
  <si>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</si>
  <si>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</si>
  <si>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</si>
  <si>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</si>
  <si>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</si>
  <si>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</si>
  <si>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</si>
  <si>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</si>
  <si>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</si>
  <si>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</si>
  <si>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</si>
  <si>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</si>
  <si>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</si>
  <si>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</si>
  <si>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</si>
  <si>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</si>
  <si>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</si>
  <si>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</si>
  <si>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</si>
  <si>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</si>
  <si>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</si>
  <si>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</si>
  <si>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</si>
  <si>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</si>
  <si>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</si>
  <si>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</si>
  <si>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</si>
  <si>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</si>
  <si>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</si>
  <si>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</si>
  <si>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</si>
  <si>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</si>
  <si>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</si>
  <si>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</si>
  <si>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</si>
  <si>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</si>
  <si>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</si>
  <si>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</si>
  <si>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</si>
  <si>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</si>
  <si>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</si>
  <si>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</si>
  <si>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</si>
  <si>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</si>
  <si>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</si>
  <si>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</si>
  <si>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</si>
  <si>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</si>
  <si>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</si>
  <si>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</si>
  <si>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</si>
  <si>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</si>
  <si>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</si>
  <si>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</si>
  <si>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</si>
  <si>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</si>
  <si>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</si>
  <si>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</si>
  <si>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</si>
  <si>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</si>
  <si>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</si>
  <si>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</si>
  <si>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</si>
  <si>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</si>
  <si>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</si>
  <si>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</si>
  <si>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</si>
  <si>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</si>
  <si>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</si>
  <si>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</si>
  <si>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</si>
  <si>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</si>
  <si>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</si>
  <si>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</si>
  <si>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</si>
  <si>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</si>
  <si>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</si>
  <si>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</si>
  <si>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</si>
  <si>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</si>
  <si>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</si>
  <si>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</si>
  <si>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</si>
  <si>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</si>
  <si>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</si>
  <si>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</si>
  <si>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</si>
  <si>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</si>
  <si>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</si>
  <si>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</si>
  <si>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</si>
  <si>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</si>
  <si>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</si>
  <si>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</si>
  <si>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</si>
  <si>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</si>
  <si>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</si>
  <si>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</si>
  <si>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</si>
  <si>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</si>
  <si>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</si>
  <si>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</si>
  <si>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</si>
  <si>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</si>
  <si>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</si>
  <si>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</si>
  <si>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</si>
  <si>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</si>
  <si>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</si>
  <si>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</si>
  <si>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</si>
  <si>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</si>
  <si>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</si>
  <si>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</si>
  <si>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</si>
  <si>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</si>
  <si>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</si>
  <si>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</si>
  <si>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</si>
  <si>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</si>
  <si>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</si>
  <si>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</si>
  <si>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</si>
  <si>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</si>
  <si>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</si>
  <si>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</si>
  <si>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</si>
  <si>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</si>
  <si>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</si>
  <si>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</si>
  <si>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</si>
  <si>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</si>
  <si>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</si>
  <si>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</si>
  <si>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</si>
  <si>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</si>
  <si>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</si>
  <si>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</si>
  <si>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</si>
  <si>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</si>
  <si>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</si>
  <si>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</si>
  <si>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</si>
  <si>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</si>
  <si>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</si>
  <si>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</si>
  <si>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</si>
  <si>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</si>
  <si>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</si>
  <si>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</si>
  <si>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</si>
  <si>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</si>
  <si>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</si>
  <si>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</si>
  <si>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</si>
  <si>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</si>
  <si>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</si>
  <si>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</si>
  <si>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</si>
  <si>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</si>
  <si>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</si>
  <si>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</si>
  <si>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</si>
  <si>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</si>
  <si>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</si>
  <si>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</si>
  <si>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</si>
  <si>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</si>
  <si>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</si>
  <si>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</si>
  <si>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</si>
  <si>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</si>
  <si>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</si>
  <si>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</si>
  <si>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</si>
  <si>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</si>
  <si>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</si>
  <si>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</si>
  <si>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</si>
  <si>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</si>
  <si>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</si>
  <si>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</si>
  <si>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</si>
  <si>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</si>
  <si>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</si>
  <si>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</si>
  <si>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</si>
  <si>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</si>
  <si>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</si>
  <si>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</si>
  <si>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</si>
  <si>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</si>
  <si>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</si>
  <si>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</si>
  <si>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</si>
  <si>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</si>
  <si>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</si>
  <si>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</si>
  <si>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</si>
  <si>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</si>
  <si>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</si>
  <si>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</si>
  <si>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</si>
  <si>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</si>
  <si>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</si>
  <si>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</si>
  <si>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</si>
  <si>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</si>
  <si>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</si>
  <si>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</si>
  <si>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</si>
  <si>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</si>
  <si>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</si>
  <si>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</si>
  <si>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</si>
  <si>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</si>
  <si>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</si>
  <si>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</si>
  <si>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</si>
  <si>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</si>
  <si>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</si>
  <si>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</si>
  <si>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</si>
  <si>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</si>
  <si>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</si>
  <si>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</si>
  <si>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</si>
  <si>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</si>
  <si>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</si>
  <si>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</si>
  <si>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</si>
  <si>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</si>
  <si>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</si>
  <si>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</si>
  <si>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</si>
  <si>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</si>
  <si>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</si>
  <si>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</si>
  <si>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</si>
  <si>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</si>
  <si>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</si>
  <si>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</si>
  <si>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</si>
  <si>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</si>
  <si>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</si>
  <si>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</si>
  <si>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</si>
  <si>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</si>
  <si>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</si>
  <si>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</si>
  <si>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</si>
  <si>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</si>
  <si>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</si>
  <si>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</si>
  <si>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</si>
  <si>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</si>
  <si>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</si>
  <si>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</si>
  <si>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</si>
  <si>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</si>
  <si>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</si>
  <si>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</si>
  <si>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</si>
  <si>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</si>
  <si>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</si>
  <si>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</si>
  <si>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</si>
  <si>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</si>
  <si>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</si>
  <si>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</si>
  <si>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</si>
  <si>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</si>
  <si>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</si>
  <si>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</si>
  <si>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</si>
  <si>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</si>
  <si>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</si>
  <si>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</si>
  <si>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</si>
  <si>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</si>
  <si>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</si>
  <si>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</si>
  <si>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</si>
  <si>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</si>
  <si>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</si>
  <si>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</si>
  <si>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</si>
  <si>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</si>
  <si>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</si>
  <si>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</si>
  <si>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</si>
  <si>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</si>
  <si>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</si>
  <si>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</si>
  <si>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</si>
  <si>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</si>
  <si>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</si>
  <si>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</si>
  <si>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</si>
  <si>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</si>
  <si>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</si>
  <si>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</si>
  <si>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</si>
  <si>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</si>
  <si>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</si>
  <si>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</si>
  <si>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</si>
  <si>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</si>
  <si>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</si>
  <si>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</si>
  <si>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</si>
  <si>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</si>
  <si>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</si>
  <si>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</si>
  <si>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</si>
  <si>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</si>
  <si>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</si>
  <si>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</si>
  <si>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</si>
  <si>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</si>
  <si>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</si>
  <si>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</si>
  <si>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</si>
  <si>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</si>
  <si>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</si>
  <si>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</si>
  <si>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</si>
  <si>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</si>
  <si>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</si>
  <si>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</si>
  <si>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</si>
  <si>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</si>
  <si>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</si>
  <si>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</si>
  <si>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</si>
  <si>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</si>
  <si>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</si>
  <si>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</si>
  <si>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</si>
  <si>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</si>
  <si>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</si>
  <si>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</si>
  <si>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</si>
  <si>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</si>
  <si>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</si>
  <si>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</si>
  <si>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</si>
  <si>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</si>
  <si>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</si>
  <si>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</si>
  <si>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</si>
  <si>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</si>
  <si>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</si>
  <si>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</si>
  <si>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</si>
  <si>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</si>
  <si>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</si>
  <si>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</si>
  <si>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</si>
  <si>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</si>
  <si>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</si>
  <si>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</si>
  <si>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</si>
  <si>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</si>
  <si>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</si>
  <si>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</si>
  <si>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</si>
  <si>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</si>
  <si>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</si>
  <si>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</si>
  <si>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</si>
  <si>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</si>
  <si>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</si>
  <si>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</si>
  <si>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</si>
  <si>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</si>
  <si>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</si>
  <si>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</si>
  <si>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</si>
  <si>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</si>
  <si>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</si>
  <si>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</si>
  <si>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</si>
  <si>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</si>
  <si>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</si>
  <si>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</si>
  <si>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</si>
  <si>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</si>
  <si>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</si>
  <si>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</si>
  <si>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</si>
  <si>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</si>
  <si>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</si>
  <si>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</si>
  <si>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</si>
  <si>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</si>
  <si>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</si>
  <si>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</si>
  <si>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</si>
  <si>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</si>
  <si>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</si>
  <si>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</si>
  <si>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</si>
  <si>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</si>
  <si>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</si>
  <si>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</si>
  <si>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</si>
  <si>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</si>
  <si>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</si>
  <si>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</si>
  <si>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</si>
  <si>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</si>
  <si>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</si>
  <si>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</si>
  <si>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</si>
  <si>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</si>
  <si>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</si>
  <si>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</si>
  <si>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</si>
  <si>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</si>
  <si>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</si>
  <si>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</si>
  <si>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</si>
  <si>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</si>
  <si>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</si>
  <si>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</si>
  <si>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</si>
  <si>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</si>
  <si>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</si>
  <si>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</si>
  <si>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</si>
  <si>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</si>
  <si>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</si>
  <si>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</si>
  <si>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</si>
  <si>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</si>
  <si>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</si>
  <si>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</si>
  <si>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</si>
  <si>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</si>
  <si>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</si>
  <si>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</si>
  <si>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</si>
  <si>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</si>
  <si>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</si>
  <si>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</si>
  <si>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</si>
  <si>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</si>
  <si>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</si>
  <si>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</si>
  <si>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</si>
  <si>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</si>
  <si>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</si>
  <si>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</si>
  <si>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</si>
  <si>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</si>
  <si>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</si>
  <si>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</si>
  <si>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</si>
  <si>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</si>
  <si>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</si>
  <si>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</si>
  <si>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</si>
  <si>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</si>
  <si>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</si>
  <si>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</si>
  <si>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</si>
  <si>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</si>
  <si>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</si>
  <si>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</si>
  <si>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</si>
  <si>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</si>
  <si>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</si>
  <si>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</si>
  <si>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</si>
  <si>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</si>
  <si>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</si>
  <si>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</si>
  <si>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</si>
  <si>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</si>
  <si>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</si>
  <si>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</si>
  <si>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</si>
  <si>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</si>
  <si>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</si>
  <si>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</si>
  <si>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</si>
  <si>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</si>
  <si>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</si>
  <si>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</si>
  <si>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</si>
  <si>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</si>
  <si>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</si>
  <si>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</si>
  <si>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</si>
  <si>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</si>
  <si>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</si>
  <si>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</si>
  <si>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</si>
  <si>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</si>
  <si>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</si>
  <si>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</si>
  <si>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</si>
  <si>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</si>
  <si>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</si>
  <si>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</si>
  <si>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</si>
  <si>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</si>
  <si>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</si>
  <si>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</si>
  <si>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</si>
  <si>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</si>
  <si>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</si>
  <si>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</si>
  <si>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</si>
  <si>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</si>
  <si>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</si>
  <si>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</si>
  <si>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</si>
  <si>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</si>
  <si>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</si>
  <si>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</si>
  <si>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</si>
  <si>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</si>
  <si>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</si>
  <si>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</si>
  <si>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</si>
  <si>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</si>
  <si>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</si>
  <si>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</si>
  <si>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</si>
  <si>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</si>
  <si>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</si>
  <si>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</si>
  <si>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</si>
  <si>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</si>
  <si>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</si>
  <si>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</si>
  <si>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</si>
  <si>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</si>
  <si>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</si>
  <si>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</si>
  <si>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</si>
  <si>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</si>
  <si>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</si>
  <si>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</si>
  <si>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</si>
  <si>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</si>
  <si>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</si>
  <si>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</si>
  <si>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</si>
  <si>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</si>
  <si>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</si>
  <si>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</si>
  <si>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</si>
  <si>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</si>
  <si>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</si>
  <si>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</si>
  <si>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</si>
  <si>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</si>
  <si>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</si>
  <si>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</si>
  <si>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</si>
  <si>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</si>
  <si>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</si>
  <si>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</si>
  <si>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</si>
  <si>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</si>
  <si>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</si>
  <si>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</si>
  <si>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</si>
  <si>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</si>
  <si>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</si>
  <si>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</si>
  <si>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</si>
  <si>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</si>
  <si>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</si>
  <si>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</si>
  <si>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</si>
  <si>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</si>
  <si>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</si>
  <si>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</si>
  <si>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</si>
  <si>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</si>
  <si>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</si>
  <si>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</si>
  <si>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</si>
  <si>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</si>
  <si>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</si>
  <si>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</si>
  <si>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</si>
  <si>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</si>
  <si>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</si>
  <si>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</si>
  <si>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</si>
  <si>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</si>
  <si>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</si>
  <si>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</si>
  <si>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</si>
  <si>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</si>
  <si>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</si>
  <si>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</si>
  <si>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</si>
  <si>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</si>
  <si>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</si>
  <si>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</si>
  <si>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</si>
  <si>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</si>
  <si>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</si>
  <si>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</si>
  <si>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</si>
  <si>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</si>
  <si>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</si>
  <si>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</si>
  <si>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</si>
  <si>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</si>
  <si>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</si>
  <si>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</si>
  <si>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</si>
  <si>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</si>
  <si>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</si>
  <si>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</si>
  <si>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</si>
  <si>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</si>
  <si>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</si>
  <si>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</si>
  <si>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</si>
  <si>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</si>
  <si>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</si>
  <si>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</si>
  <si>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</si>
  <si>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</si>
  <si>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</si>
  <si>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</si>
  <si>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</si>
  <si>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</si>
  <si>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</si>
  <si>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</si>
  <si>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</si>
  <si>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</si>
  <si>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</si>
  <si>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</si>
  <si>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</si>
  <si>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</si>
  <si>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</si>
  <si>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</si>
  <si>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</si>
  <si>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</si>
  <si>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</si>
  <si>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</si>
  <si>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</si>
  <si>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</si>
  <si>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</si>
  <si>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</si>
  <si>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</si>
  <si>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</si>
  <si>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</si>
  <si>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</si>
  <si>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</si>
  <si>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</si>
  <si>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</si>
  <si>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</si>
  <si>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</si>
  <si>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</si>
  <si>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</si>
  <si>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</si>
  <si>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</si>
  <si>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</si>
  <si>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</si>
  <si>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</si>
  <si>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</si>
  <si>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</si>
  <si>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</si>
  <si>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</si>
  <si>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</si>
  <si>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</si>
  <si>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</si>
  <si>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</si>
  <si>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</si>
  <si>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</si>
  <si>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</si>
  <si>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</si>
  <si>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</si>
  <si>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</si>
  <si>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</si>
  <si>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</si>
  <si>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</si>
  <si>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</si>
  <si>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</si>
  <si>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</si>
  <si>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</si>
  <si>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</si>
  <si>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</si>
  <si>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</si>
  <si>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</si>
  <si>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</si>
  <si>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</si>
  <si>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</si>
  <si>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</si>
  <si>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</si>
  <si>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</si>
  <si>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</si>
  <si>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</si>
  <si>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</si>
  <si>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</si>
  <si>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</si>
  <si>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</si>
  <si>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</si>
  <si>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</si>
  <si>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</si>
  <si>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</si>
  <si>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</si>
  <si>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</si>
  <si>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</si>
  <si>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</si>
  <si>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</si>
  <si>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</si>
  <si>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</si>
  <si>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</si>
  <si>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</si>
  <si>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</si>
  <si>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</si>
  <si>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</si>
  <si>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</si>
  <si>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</si>
  <si>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</si>
  <si>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</si>
  <si>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</si>
  <si>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</si>
  <si>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</si>
  <si>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</si>
  <si>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</si>
  <si>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</si>
  <si>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</si>
  <si>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</si>
  <si>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</si>
  <si>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</si>
  <si>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</si>
  <si>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</si>
  <si>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</si>
  <si>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</si>
  <si>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</si>
  <si>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</si>
  <si>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</si>
  <si>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</si>
  <si>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</si>
  <si>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</si>
  <si>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</si>
  <si>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</si>
  <si>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</si>
  <si>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</si>
  <si>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</si>
  <si>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</si>
  <si>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</si>
  <si>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</si>
  <si>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</si>
  <si>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</si>
  <si>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</si>
  <si>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</si>
  <si>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</si>
  <si>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</si>
  <si>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</si>
  <si>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</si>
  <si>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</si>
  <si>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</si>
  <si>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</si>
  <si>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</si>
  <si>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</si>
  <si>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</si>
  <si>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</si>
  <si>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</si>
  <si>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</si>
  <si>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</si>
  <si>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</si>
  <si>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</si>
  <si>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</si>
  <si>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</si>
  <si>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</si>
  <si>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</si>
  <si>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</si>
  <si>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</si>
  <si>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</si>
  <si>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</si>
  <si>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</si>
  <si>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</si>
  <si>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</si>
  <si>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</si>
  <si>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</si>
  <si>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</si>
  <si>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</si>
  <si>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</si>
  <si>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</si>
  <si>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</si>
  <si>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</si>
  <si>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</si>
  <si>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</si>
  <si>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</si>
  <si>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</si>
  <si>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</si>
  <si>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</si>
  <si>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</si>
  <si>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</si>
  <si>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</si>
  <si>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</si>
  <si>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</si>
  <si>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</si>
  <si>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</si>
  <si>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</si>
  <si>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</si>
  <si>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</si>
  <si>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</si>
  <si>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</si>
  <si>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</si>
  <si>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</si>
  <si>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</si>
  <si>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</si>
  <si>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</si>
  <si>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</si>
  <si>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</si>
  <si>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</si>
  <si>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</si>
  <si>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</si>
  <si>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</si>
  <si>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</si>
  <si>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</si>
  <si>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</si>
  <si>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</si>
  <si>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</si>
  <si>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</si>
  <si>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</si>
  <si>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</si>
  <si>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</si>
  <si>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</si>
  <si>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</si>
  <si>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</si>
  <si>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</si>
  <si>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</si>
  <si>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</si>
  <si>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</si>
  <si>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</si>
  <si>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</si>
  <si>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</si>
  <si>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</si>
  <si>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</si>
  <si>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</si>
  <si>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</si>
  <si>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</si>
  <si>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</si>
  <si>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</si>
  <si>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</si>
  <si>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</si>
  <si>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</si>
  <si>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</si>
  <si>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</si>
  <si>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</si>
  <si>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</si>
  <si>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</si>
  <si>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</si>
  <si>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</si>
  <si>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</si>
  <si>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</si>
  <si>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</si>
  <si>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</si>
  <si>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</si>
  <si>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</si>
  <si>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</si>
  <si>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</si>
  <si>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</si>
  <si>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</si>
  <si>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</si>
  <si>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</si>
  <si>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</si>
  <si>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</si>
  <si>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</si>
  <si>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</si>
  <si>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</si>
  <si>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</si>
  <si>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</si>
  <si>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</si>
  <si>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</si>
  <si>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</si>
  <si>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</si>
  <si>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</si>
  <si>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</si>
  <si>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</si>
  <si>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</si>
  <si>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</si>
  <si>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</si>
  <si>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</si>
  <si>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</si>
  <si>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</si>
  <si>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</si>
  <si>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</si>
  <si>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</si>
  <si>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</si>
  <si>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</si>
  <si>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</si>
  <si>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</si>
  <si>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</si>
  <si>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</si>
  <si>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</si>
  <si>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</si>
  <si>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</si>
  <si>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</si>
  <si>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</si>
  <si>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</si>
  <si>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</si>
  <si>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</si>
  <si>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</si>
  <si>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</si>
  <si>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</si>
  <si>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</si>
  <si>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</si>
  <si>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</si>
  <si>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</si>
  <si>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</si>
  <si>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</si>
  <si>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</si>
  <si>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</si>
  <si>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</si>
  <si>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</si>
  <si>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</si>
  <si>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</si>
  <si>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</si>
  <si>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</si>
  <si>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</si>
  <si>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</si>
  <si>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</si>
  <si>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</si>
  <si>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</si>
  <si>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</si>
  <si>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</si>
  <si>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</si>
  <si>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</si>
  <si>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</si>
  <si>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</si>
  <si>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</si>
  <si>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</si>
  <si>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</si>
  <si>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</si>
  <si>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</si>
  <si>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</si>
  <si>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</si>
  <si>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</si>
  <si>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</si>
  <si>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</si>
  <si>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</si>
  <si>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</si>
  <si>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</si>
  <si>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</si>
  <si>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</si>
  <si>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</si>
  <si>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</si>
  <si>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</si>
  <si>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</si>
  <si>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</si>
  <si>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</si>
  <si>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</si>
  <si>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</si>
  <si>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</si>
  <si>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</si>
  <si>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</si>
  <si>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</si>
  <si>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</si>
  <si>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</si>
  <si>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</si>
  <si>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</si>
  <si>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</si>
  <si>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</si>
  <si>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</si>
  <si>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</si>
  <si>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</si>
  <si>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</si>
  <si>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</si>
  <si>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</si>
  <si>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</si>
  <si>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</si>
  <si>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</si>
  <si>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</si>
  <si>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</si>
  <si>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</si>
  <si>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</si>
  <si>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</si>
  <si>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</si>
  <si>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</si>
  <si>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</si>
  <si>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</si>
  <si>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</si>
  <si>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</si>
  <si>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</si>
  <si>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</si>
  <si>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</si>
  <si>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</si>
  <si>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</si>
  <si>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</si>
  <si>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</si>
  <si>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</si>
  <si>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</si>
  <si>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</si>
  <si>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</si>
  <si>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</si>
  <si>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</si>
  <si>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</si>
  <si>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</si>
  <si>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</si>
  <si>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</si>
  <si>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</si>
  <si>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</si>
  <si>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</si>
  <si>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</si>
  <si>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</si>
  <si>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</si>
  <si>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</si>
  <si>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</si>
  <si>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</si>
  <si>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</si>
  <si>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</si>
  <si>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</si>
  <si>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</si>
  <si>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</si>
  <si>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</si>
  <si>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</si>
  <si>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</si>
  <si>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</si>
  <si>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</si>
  <si>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</si>
  <si>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</si>
  <si>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</si>
  <si>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</si>
  <si>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</si>
  <si>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</si>
  <si>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</si>
  <si>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</si>
  <si>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</si>
  <si>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</si>
  <si>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</si>
  <si>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</si>
  <si>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</si>
  <si>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</si>
  <si>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</si>
  <si>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</si>
  <si>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</si>
  <si>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</si>
  <si>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</si>
  <si>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</si>
  <si>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</si>
  <si>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</si>
  <si>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</si>
  <si>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</si>
  <si>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</si>
  <si>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</si>
  <si>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</si>
  <si>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</si>
  <si>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</si>
  <si>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</si>
  <si>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</si>
  <si>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</si>
  <si>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</si>
  <si>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</si>
  <si>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</si>
  <si>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</si>
  <si>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</si>
  <si>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</si>
  <si>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</si>
  <si>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</si>
  <si>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</si>
  <si>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</si>
  <si>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</si>
  <si>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</si>
  <si>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</si>
  <si>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</si>
  <si>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</si>
  <si>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</si>
  <si>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</si>
  <si>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</si>
  <si>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</si>
  <si>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</si>
  <si>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</si>
  <si>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</si>
  <si>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</si>
  <si>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</si>
  <si>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</si>
  <si>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</si>
  <si>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</si>
  <si>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</si>
  <si>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</si>
  <si>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</si>
  <si>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</si>
  <si>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</si>
  <si>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</si>
  <si>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</si>
  <si>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</si>
  <si>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</si>
  <si>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</si>
  <si>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</si>
  <si>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</si>
  <si>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</si>
  <si>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</si>
  <si>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</si>
  <si>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</si>
  <si>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</si>
  <si>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</si>
  <si>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</si>
  <si>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</si>
  <si>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</si>
  <si>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</si>
  <si>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</si>
  <si>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</si>
  <si>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</si>
  <si>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</si>
  <si>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</si>
  <si>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</si>
  <si>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</si>
  <si>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</si>
  <si>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</si>
  <si>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</si>
  <si>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</si>
  <si>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</si>
  <si>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</si>
  <si>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</si>
  <si>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</si>
  <si>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</si>
  <si>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</si>
  <si>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</si>
  <si>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</si>
  <si>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</si>
  <si>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</si>
  <si>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</si>
  <si>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</si>
  <si>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</si>
  <si>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</si>
  <si>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</si>
  <si>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</si>
  <si>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</si>
  <si>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</si>
  <si>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</si>
  <si>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</si>
  <si>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</si>
  <si>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</si>
  <si>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</si>
  <si>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</si>
  <si>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</si>
  <si>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</si>
  <si>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</si>
  <si>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</si>
  <si>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</si>
  <si>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</si>
  <si>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</si>
  <si>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</si>
  <si>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</si>
  <si>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</si>
  <si>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</si>
  <si>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</si>
  <si>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</si>
  <si>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</si>
  <si>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</si>
  <si>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</si>
  <si>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</si>
  <si>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</si>
  <si>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</si>
  <si>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</si>
  <si>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</si>
  <si>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</si>
  <si>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</si>
  <si>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</si>
  <si>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</si>
  <si>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</si>
  <si>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</si>
  <si>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</si>
  <si>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</si>
  <si>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</si>
  <si>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</si>
  <si>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</si>
  <si>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</si>
  <si>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</si>
  <si>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</si>
  <si>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</si>
  <si>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</si>
  <si>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</si>
  <si>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</si>
  <si>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</si>
  <si>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</si>
  <si>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</si>
  <si>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</si>
  <si>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</si>
  <si>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</si>
  <si>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</si>
  <si>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</si>
  <si>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</si>
  <si>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</si>
  <si>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</si>
  <si>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</si>
  <si>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</si>
  <si>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</si>
  <si>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</si>
  <si>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</si>
  <si>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</si>
  <si>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</si>
  <si>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</si>
  <si>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</si>
  <si>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</si>
  <si>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</si>
  <si>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</si>
  <si>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</si>
  <si>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</si>
  <si>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</si>
  <si>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</si>
  <si>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</si>
  <si>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</si>
  <si>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</si>
  <si>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</si>
  <si>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</si>
  <si>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</si>
  <si>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</si>
  <si>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</si>
  <si>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</si>
  <si>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</si>
  <si>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</si>
  <si>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</si>
  <si>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</si>
  <si>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</si>
  <si>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</si>
  <si>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</si>
  <si>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</si>
  <si>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</si>
  <si>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</si>
  <si>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</si>
  <si>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</si>
  <si>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</si>
  <si>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</si>
  <si>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</si>
  <si>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</si>
  <si>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</si>
  <si>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</si>
  <si>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</si>
  <si>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</si>
  <si>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</si>
  <si>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</si>
  <si>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</si>
  <si>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</si>
  <si>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</si>
  <si>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</si>
  <si>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</si>
  <si>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</si>
  <si>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</si>
  <si>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</si>
  <si>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</si>
  <si>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</si>
  <si>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</si>
  <si>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</si>
  <si>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</si>
  <si>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</si>
  <si>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</si>
  <si>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</si>
  <si>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</si>
  <si>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</si>
  <si>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</si>
  <si>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</si>
  <si>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</si>
  <si>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</si>
  <si>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</si>
  <si>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</si>
  <si>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</si>
  <si>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</si>
  <si>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</si>
  <si>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</si>
  <si>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</si>
  <si>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</si>
  <si>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</si>
  <si>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</si>
  <si>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</si>
  <si>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</si>
  <si>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</si>
  <si>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</si>
  <si>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</si>
  <si>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</si>
  <si>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</si>
  <si>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</si>
  <si>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</si>
  <si>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</si>
  <si>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</si>
  <si>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</si>
  <si>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</si>
  <si>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</si>
  <si>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</si>
  <si>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</si>
  <si>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</si>
  <si>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</si>
  <si>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</si>
  <si>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</si>
  <si>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</si>
  <si>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</si>
  <si>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</si>
  <si>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</si>
  <si>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</si>
  <si>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</si>
  <si>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</si>
  <si>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</si>
  <si>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</si>
  <si>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</si>
  <si>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</si>
  <si>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</si>
  <si>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</si>
  <si>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</si>
  <si>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</si>
  <si>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</si>
  <si>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</si>
  <si>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</si>
  <si>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</si>
  <si>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</si>
  <si>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</si>
  <si>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</si>
  <si>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</si>
  <si>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</si>
  <si>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</si>
  <si>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</si>
  <si>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</si>
  <si>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</si>
  <si>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</si>
  <si>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</si>
  <si>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</si>
  <si>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</si>
  <si>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</si>
  <si>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</si>
  <si>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</si>
  <si>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</si>
  <si>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</si>
  <si>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</si>
  <si>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</si>
  <si>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</si>
  <si>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</si>
  <si>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</si>
  <si>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</si>
  <si>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</si>
  <si>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</si>
  <si>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</si>
  <si>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</si>
  <si>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</si>
  <si>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</si>
  <si>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</si>
  <si>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</si>
  <si>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</si>
  <si>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</si>
  <si>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</si>
  <si>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</si>
  <si>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</si>
  <si>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</si>
  <si>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</si>
  <si>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</si>
  <si>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</si>
  <si>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</si>
  <si>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</si>
  <si>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</si>
  <si>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</si>
  <si>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</si>
  <si>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</si>
  <si>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</si>
  <si>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</si>
  <si>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</si>
  <si>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</si>
  <si>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</si>
  <si>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</si>
  <si>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</si>
  <si>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</si>
  <si>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</si>
  <si>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</si>
  <si>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</si>
  <si>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</si>
  <si>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</si>
  <si>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</si>
  <si>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</si>
  <si>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</si>
  <si>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</si>
  <si>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</si>
  <si>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</si>
  <si>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</si>
  <si>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</si>
  <si>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</si>
  <si>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</si>
  <si>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</si>
  <si>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</si>
  <si>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</si>
  <si>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</si>
  <si>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</si>
  <si>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</si>
  <si>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</si>
  <si>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</si>
  <si>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</si>
  <si>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</si>
  <si>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</si>
  <si>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</si>
  <si>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</si>
  <si>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</si>
  <si>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</si>
  <si>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</si>
  <si>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</si>
  <si>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</si>
  <si>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</si>
  <si>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</si>
  <si>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</si>
  <si>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</si>
  <si>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</si>
  <si>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</si>
  <si>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</si>
  <si>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</si>
  <si>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</si>
  <si>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</si>
  <si>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</si>
  <si>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</si>
  <si>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</si>
  <si>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</si>
  <si>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</si>
  <si>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</si>
  <si>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</si>
  <si>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</si>
  <si>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</si>
  <si>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</si>
  <si>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</si>
  <si>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</si>
  <si>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</si>
  <si>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</si>
  <si>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</si>
  <si>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</si>
  <si>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</si>
  <si>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</si>
  <si>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</si>
  <si>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</si>
  <si>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</si>
  <si>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</si>
  <si>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</si>
  <si>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</si>
  <si>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</si>
  <si>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</si>
  <si>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</si>
  <si>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</si>
  <si>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</si>
  <si>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</si>
  <si>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</si>
  <si>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</si>
  <si>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</si>
  <si>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</si>
  <si>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</si>
  <si>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</si>
  <si>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</si>
  <si>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</si>
  <si>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</si>
  <si>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</si>
  <si>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</si>
  <si>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</si>
  <si>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</si>
  <si>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</si>
  <si>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</si>
  <si>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</si>
  <si>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</si>
  <si>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</si>
  <si>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</si>
  <si>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</si>
  <si>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</si>
  <si>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</si>
  <si>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</si>
  <si>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</si>
  <si>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</si>
  <si>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</si>
  <si>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</si>
  <si>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</si>
  <si>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</si>
  <si>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</si>
  <si>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</si>
  <si>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</si>
  <si>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</si>
  <si>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</si>
  <si>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</si>
  <si>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</si>
  <si>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</si>
  <si>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</si>
  <si>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</si>
  <si>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</si>
  <si>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</si>
  <si>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</si>
  <si>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</si>
  <si>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</si>
  <si>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</si>
  <si>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</si>
  <si>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</si>
  <si>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</si>
  <si>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</si>
  <si>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</si>
  <si>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</si>
  <si>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</si>
  <si>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</si>
  <si>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</si>
  <si>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</si>
  <si>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</si>
  <si>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</si>
  <si>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</si>
  <si>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</si>
  <si>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</si>
  <si>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</si>
  <si>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</si>
  <si>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</si>
  <si>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</si>
  <si>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</si>
  <si>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</si>
  <si>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</si>
  <si>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</si>
  <si>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</si>
  <si>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</si>
  <si>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</si>
  <si>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</si>
  <si>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</si>
  <si>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</si>
  <si>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</si>
  <si>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</si>
  <si>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</si>
  <si>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</si>
  <si>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</si>
  <si>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</si>
  <si>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</si>
  <si>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</si>
  <si>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</si>
  <si>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</si>
  <si>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</si>
  <si>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</si>
  <si>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</si>
  <si>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</si>
  <si>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</si>
  <si>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</si>
  <si>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</si>
  <si>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</si>
  <si>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</si>
  <si>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</si>
  <si>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</si>
  <si>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</si>
  <si>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</si>
  <si>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</si>
  <si>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</si>
  <si>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</si>
  <si>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</si>
  <si>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</si>
  <si>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</si>
  <si>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</si>
  <si>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</si>
  <si>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</si>
  <si>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</si>
  <si>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</si>
  <si>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</si>
  <si>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</si>
  <si>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</si>
  <si>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</si>
  <si>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</si>
  <si>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</si>
  <si>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</si>
  <si>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</si>
  <si>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</si>
  <si>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</si>
  <si>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</si>
  <si>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</si>
  <si>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</si>
  <si>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</si>
  <si>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</si>
  <si>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</si>
  <si>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</si>
  <si>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</si>
  <si>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</si>
  <si>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</si>
  <si>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</si>
  <si>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</si>
  <si>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</si>
  <si>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</si>
  <si>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</si>
  <si>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</si>
  <si>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</si>
  <si>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</si>
  <si>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</si>
  <si>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</si>
  <si>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</si>
  <si>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</si>
  <si>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</si>
  <si>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</si>
  <si>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</si>
  <si>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</si>
  <si>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</si>
  <si>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</si>
  <si>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</si>
  <si>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</si>
  <si>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</si>
  <si>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</si>
  <si>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</si>
  <si>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</si>
  <si>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</si>
  <si>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</si>
  <si>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</si>
  <si>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</si>
  <si>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</si>
  <si>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</si>
  <si>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</si>
  <si>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</si>
  <si>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</si>
  <si>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</si>
  <si>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</si>
  <si>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</si>
  <si>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</si>
  <si>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</si>
  <si>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</si>
  <si>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</si>
  <si>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</si>
  <si>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</si>
  <si>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</si>
  <si>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</si>
  <si>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</si>
  <si>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</si>
  <si>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</si>
  <si>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</si>
  <si>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</si>
  <si>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</si>
  <si>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</si>
  <si>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</si>
  <si>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</si>
  <si>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</si>
  <si>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</si>
  <si>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</si>
  <si>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</si>
  <si>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</si>
  <si>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</si>
  <si>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</si>
  <si>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</si>
  <si>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</si>
  <si>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</si>
  <si>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</si>
  <si>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</si>
  <si>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</si>
  <si>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</si>
  <si>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</si>
  <si>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</si>
  <si>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</si>
  <si>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</si>
  <si>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</si>
  <si>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</si>
  <si>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</si>
  <si>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</si>
  <si>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</si>
  <si>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</si>
  <si>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</si>
  <si>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</si>
  <si>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</si>
  <si>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</si>
  <si>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</si>
  <si>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</si>
  <si>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</si>
  <si>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</si>
  <si>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</si>
  <si>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</si>
  <si>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</si>
  <si>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</si>
  <si>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</si>
  <si>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</si>
  <si>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</si>
  <si>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</si>
  <si>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</si>
  <si>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</si>
  <si>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</si>
  <si>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</si>
  <si>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</si>
  <si>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</si>
  <si>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</si>
  <si>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</si>
  <si>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</si>
  <si>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</si>
  <si>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</si>
  <si>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</si>
  <si>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</si>
  <si>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</si>
  <si>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</si>
  <si>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</si>
  <si>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</si>
  <si>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</si>
  <si>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</si>
  <si>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</si>
  <si>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</si>
  <si>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</si>
  <si>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</si>
  <si>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</si>
  <si>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</si>
  <si>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</si>
  <si>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</si>
  <si>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</si>
  <si>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</si>
  <si>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</si>
  <si>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</si>
  <si>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</si>
  <si>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</si>
  <si>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</si>
  <si>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</si>
  <si>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</si>
  <si>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</si>
  <si>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</si>
  <si>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</si>
  <si>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</si>
  <si>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</si>
  <si>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</si>
  <si>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</si>
  <si>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</si>
  <si>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</si>
  <si>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</si>
  <si>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</si>
  <si>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</si>
  <si>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</si>
  <si>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</si>
  <si>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</si>
  <si>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</si>
  <si>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</si>
  <si>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</si>
  <si>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</si>
  <si>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</si>
  <si>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</si>
  <si>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</si>
  <si>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</si>
  <si>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</si>
  <si>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</si>
  <si>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</si>
  <si>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</si>
  <si>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</si>
  <si>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</si>
  <si>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</si>
  <si>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</si>
  <si>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</si>
  <si>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</si>
  <si>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</si>
  <si>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</si>
  <si>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</si>
  <si>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</si>
  <si>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</si>
  <si>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</si>
  <si>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</si>
  <si>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</si>
  <si>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</si>
  <si>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</si>
  <si>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</si>
  <si>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</si>
  <si>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</si>
  <si>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</si>
  <si>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</si>
  <si>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</si>
  <si>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</si>
  <si>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</si>
  <si>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</si>
  <si>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</si>
  <si>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</si>
  <si>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</si>
  <si>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</si>
  <si>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</si>
  <si>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</si>
  <si>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</si>
  <si>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</si>
  <si>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</si>
  <si>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</si>
  <si>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</si>
  <si>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</si>
  <si>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</si>
  <si>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</si>
  <si>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</si>
  <si>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</si>
  <si>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</si>
  <si>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</si>
  <si>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</si>
  <si>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</si>
  <si>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</si>
  <si>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</si>
  <si>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</si>
  <si>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</si>
  <si>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</si>
  <si>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</si>
  <si>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</si>
  <si>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</si>
  <si>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</si>
  <si>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</si>
  <si>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</si>
  <si>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</si>
  <si>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</si>
  <si>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</si>
  <si>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</si>
  <si>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</si>
  <si>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</si>
  <si>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</si>
  <si>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</si>
  <si>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</si>
  <si>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</si>
  <si>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</si>
  <si>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</si>
  <si>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</si>
  <si>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</si>
  <si>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</si>
  <si>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</si>
  <si>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</si>
  <si>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</si>
  <si>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</si>
  <si>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</si>
  <si>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</si>
  <si>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</si>
  <si>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</si>
  <si>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</si>
  <si>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</si>
  <si>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</si>
  <si>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</si>
  <si>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</si>
  <si>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</si>
  <si>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</si>
  <si>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</si>
  <si>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</si>
  <si>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</si>
  <si>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</si>
  <si>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</si>
  <si>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</si>
  <si>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</si>
  <si>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</si>
  <si>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</si>
  <si>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</si>
  <si>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</si>
  <si>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</si>
  <si>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</si>
  <si>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</si>
  <si>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</si>
  <si>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</si>
  <si>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</si>
  <si>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</si>
  <si>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</si>
  <si>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</si>
  <si>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</si>
  <si>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</si>
  <si>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</si>
  <si>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</si>
  <si>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</si>
  <si>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</si>
  <si>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</si>
  <si>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</si>
  <si>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</si>
  <si>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</si>
  <si>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</si>
  <si>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</si>
  <si>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</si>
  <si>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</si>
  <si>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</si>
  <si>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</si>
  <si>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</si>
  <si>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</si>
  <si>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</si>
  <si>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</si>
  <si>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</si>
  <si>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</si>
  <si>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</si>
  <si>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</si>
  <si>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</si>
  <si>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</si>
  <si>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</si>
  <si>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</si>
  <si>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</si>
  <si>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</si>
  <si>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</si>
  <si>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</si>
  <si>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</si>
  <si>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</si>
  <si>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</si>
  <si>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</si>
  <si>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</si>
  <si>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</si>
  <si>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</si>
  <si>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</si>
  <si>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</si>
  <si>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</si>
  <si>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</si>
  <si>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</si>
  <si>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</si>
  <si>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</si>
  <si>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</si>
  <si>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</si>
  <si>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</si>
  <si>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</si>
  <si>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</si>
  <si>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</si>
  <si>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</si>
  <si>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</si>
  <si>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</si>
  <si>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</si>
  <si>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</si>
  <si>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</si>
  <si>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</si>
  <si>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</si>
  <si>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</si>
  <si>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</si>
  <si>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</si>
  <si>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</si>
  <si>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</si>
  <si>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</si>
  <si>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</si>
  <si>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</si>
  <si>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</si>
  <si>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</si>
  <si>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</si>
  <si>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</si>
  <si>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</si>
  <si>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</si>
  <si>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</si>
  <si>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</si>
  <si>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</si>
  <si>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</si>
  <si>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</si>
  <si>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</si>
  <si>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</si>
  <si>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</si>
  <si>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</si>
  <si>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</si>
  <si>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</si>
  <si>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</si>
  <si>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</si>
  <si>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</si>
  <si>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</si>
  <si>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</si>
  <si>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</si>
  <si>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</si>
  <si>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</si>
  <si>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</si>
  <si>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</si>
  <si>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</si>
  <si>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</si>
  <si>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</si>
  <si>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</si>
  <si>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</si>
  <si>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</si>
  <si>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</si>
  <si>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</si>
  <si>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</si>
  <si>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</si>
  <si>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</si>
  <si>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</si>
  <si>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</si>
  <si>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</si>
  <si>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</si>
  <si>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</si>
  <si>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</si>
  <si>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</si>
  <si>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</si>
  <si>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</si>
  <si>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</si>
  <si>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</si>
  <si>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</si>
  <si>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</si>
  <si>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</si>
  <si>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</si>
  <si>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</si>
  <si>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</si>
  <si>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</si>
  <si>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</si>
  <si>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</si>
  <si>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</si>
  <si>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</si>
  <si>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</si>
  <si>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</si>
  <si>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</si>
  <si>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</si>
  <si>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</si>
  <si>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</si>
  <si>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</si>
  <si>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</si>
  <si>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</si>
  <si>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</si>
  <si>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</si>
  <si>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</si>
  <si>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</si>
  <si>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</si>
  <si>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</si>
  <si>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</si>
  <si>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</si>
  <si>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</si>
  <si>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</si>
  <si>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</si>
  <si>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</si>
  <si>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</si>
  <si>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</si>
  <si>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</si>
  <si>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</si>
  <si>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</si>
  <si>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</si>
  <si>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</si>
  <si>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</si>
  <si>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</si>
  <si>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</si>
  <si>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</si>
  <si>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</si>
  <si>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</si>
  <si>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</si>
  <si>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</si>
  <si>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</si>
  <si>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</si>
  <si>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</si>
  <si>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</si>
  <si>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</si>
  <si>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</si>
  <si>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</si>
  <si>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</si>
  <si>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</si>
  <si>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</si>
  <si>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</si>
  <si>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</si>
  <si>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</si>
  <si>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</si>
  <si>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</si>
  <si>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</si>
  <si>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</si>
  <si>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</si>
  <si>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</si>
  <si>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</si>
  <si>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</si>
  <si>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</si>
  <si>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</si>
  <si>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</si>
  <si>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</si>
  <si>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</si>
  <si>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</si>
  <si>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</si>
  <si>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</si>
  <si>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</si>
  <si>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</si>
  <si>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</si>
  <si>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</si>
  <si>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</si>
  <si>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</si>
  <si>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</si>
  <si>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</si>
  <si>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</si>
  <si>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</si>
  <si>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</si>
  <si>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</si>
  <si>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</si>
  <si>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</si>
  <si>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</si>
  <si>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</si>
  <si>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</si>
  <si>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</si>
  <si>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</si>
  <si>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</si>
  <si>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</si>
  <si>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</si>
  <si>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</si>
  <si>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</si>
  <si>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</si>
  <si>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</si>
  <si>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</si>
  <si>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</si>
  <si>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</si>
  <si>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</si>
  <si>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</si>
  <si>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</si>
  <si>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</si>
  <si>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</si>
  <si>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</si>
  <si>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</si>
  <si>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</si>
  <si>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</si>
  <si>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</si>
  <si>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</si>
  <si>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</si>
  <si>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</si>
  <si>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</si>
  <si>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</si>
  <si>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</si>
  <si>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</si>
  <si>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</si>
  <si>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</si>
  <si>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</si>
  <si>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</si>
  <si>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</si>
  <si>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</si>
  <si>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</si>
  <si>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</si>
  <si>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</si>
  <si>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</si>
  <si>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</si>
  <si>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</si>
  <si>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</si>
  <si>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</si>
  <si>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</si>
  <si>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</si>
  <si>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</si>
  <si>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</si>
  <si>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</si>
  <si>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</si>
  <si>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</si>
  <si>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</si>
  <si>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</si>
  <si>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</si>
  <si>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</si>
  <si>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</si>
  <si>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</si>
  <si>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</si>
  <si>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</si>
  <si>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</si>
  <si>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</si>
  <si>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</si>
  <si>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</si>
  <si>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</si>
  <si>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</si>
  <si>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</si>
  <si>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</si>
  <si>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</si>
  <si>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</si>
  <si>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</si>
  <si>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</si>
  <si>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</si>
  <si>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</si>
  <si>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</si>
  <si>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</si>
  <si>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</si>
  <si>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</si>
  <si>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</si>
  <si>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</si>
  <si>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</si>
  <si>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</si>
  <si>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</si>
  <si>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</si>
  <si>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</si>
  <si>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</si>
  <si>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</si>
  <si>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</si>
  <si>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</si>
  <si>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</si>
  <si>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</si>
  <si>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</si>
  <si>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</si>
  <si>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</si>
  <si>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</si>
  <si>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</si>
  <si>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</si>
  <si>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</si>
  <si>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</si>
  <si>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</si>
  <si>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</si>
  <si>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</si>
  <si>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</si>
  <si>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</si>
  <si>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</si>
  <si>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</si>
  <si>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</si>
  <si>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</si>
  <si>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</si>
  <si>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</si>
  <si>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</si>
  <si>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</si>
  <si>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</si>
  <si>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</si>
  <si>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</si>
  <si>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</si>
  <si>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</si>
  <si>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</si>
  <si>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</si>
  <si>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</si>
  <si>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</si>
  <si>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</si>
  <si>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</si>
  <si>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</si>
  <si>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</si>
  <si>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</si>
  <si>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</si>
  <si>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</si>
  <si>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</si>
  <si>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</si>
  <si>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</si>
  <si>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</si>
  <si>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</si>
  <si>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</si>
  <si>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</si>
  <si>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</si>
  <si>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</si>
  <si>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</si>
  <si>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</si>
  <si>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</si>
  <si>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</si>
  <si>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</si>
  <si>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</si>
  <si>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</si>
  <si>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</si>
  <si>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</si>
  <si>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</si>
  <si>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</si>
  <si>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</si>
  <si>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</si>
  <si>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</si>
  <si>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</si>
  <si>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</si>
  <si>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</si>
  <si>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</si>
  <si>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</si>
  <si>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</si>
  <si>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</si>
  <si>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</si>
  <si>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</si>
  <si>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</si>
  <si>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</si>
  <si>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</si>
  <si>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AMADA CASTILLO VIDES</t>
  </si>
  <si>
    <t>CARRERA 19C1 #10-17 VALLEDUPAR</t>
  </si>
  <si>
    <t>5723701</t>
  </si>
  <si>
    <t>fundacionsocialdonbosco@gmail.com</t>
  </si>
  <si>
    <t>INSTITUTO COLOMBIANO DE BIENESTAR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</si>
  <si>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estadopara el desarrollo integral de la primera infancia "De Cero a Siempre" en el servicio desarrollo infantil en medio familiar.</t>
  </si>
  <si>
    <t>Prestar el servicio de desarrollo infantil en medio familiar-DIMF- de conformidad con el manual operativo de modalidad familiar y las directrices establecidas por el ICBF, en armonía con la política de Estado para el desarrollo integral de la primera infancia De Cero a Siempre.</t>
  </si>
  <si>
    <t>20-327-2017</t>
  </si>
  <si>
    <t>20-340-2018</t>
  </si>
  <si>
    <t>Prestar el servicio de educación inicial en el marco de la estrategia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</si>
  <si>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20-115-2019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</si>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</sst>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40" zoomScale="85" zoomScaleNormal="85" zoomScaleSheetLayoutView="40" zoomScalePageLayoutView="40" workbookViewId="0">
      <selection activeCell="I48" sqref="I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2688</v>
      </c>
      <c r="D15" s="35"/>
      <c r="E15" s="35"/>
      <c r="F15" s="5"/>
      <c r="G15" s="32" t="s">
        <v>1168</v>
      </c>
      <c r="H15" s="103" t="s">
        <v>459</v>
      </c>
      <c r="I15" s="32" t="s">
        <v>2624</v>
      </c>
      <c r="J15" s="108" t="s">
        <v>2626</v>
      </c>
      <c r="L15" s="202" t="s">
        <v>8</v>
      </c>
      <c r="M15" s="202"/>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9">
        <v>900249058</v>
      </c>
      <c r="C20" s="5"/>
      <c r="D20" s="73"/>
      <c r="E20" s="5"/>
      <c r="F20" s="5"/>
      <c r="G20" s="5"/>
      <c r="H20" s="179"/>
      <c r="I20" s="142" t="s">
        <v>459</v>
      </c>
      <c r="J20" s="143" t="s">
        <v>482</v>
      </c>
      <c r="K20" s="144">
        <v>1953827694</v>
      </c>
      <c r="L20" s="145">
        <v>44242</v>
      </c>
      <c r="M20" s="145">
        <v>44561</v>
      </c>
      <c r="N20" s="128">
        <f>+(M20-L20)/30</f>
        <v>10.633333333333333</v>
      </c>
      <c r="O20" s="131"/>
      <c r="U20" s="127"/>
      <c r="V20" s="105">
        <f ca="1">NOW()</f>
        <v>44194.420163194445</v>
      </c>
      <c r="W20" s="105">
        <f ca="1">NOW()</f>
        <v>44194.420163194445</v>
      </c>
    </row>
    <row r="21" spans="1:23" ht="30" customHeight="1" outlineLevel="1" x14ac:dyDescent="0.25">
      <c r="A21" s="9"/>
      <c r="B21" s="71"/>
      <c r="C21" s="5"/>
      <c r="D21" s="5"/>
      <c r="E21" s="5"/>
      <c r="F21" s="5"/>
      <c r="G21" s="5"/>
      <c r="H21" s="70"/>
      <c r="I21" s="142" t="s">
        <v>459</v>
      </c>
      <c r="J21" s="143" t="s">
        <v>484</v>
      </c>
      <c r="K21" s="144"/>
      <c r="L21" s="145"/>
      <c r="M21" s="145"/>
      <c r="N21" s="128">
        <f t="shared" ref="N21:N35" si="0">+(M21-L21)/30</f>
        <v>0</v>
      </c>
      <c r="O21" s="132"/>
    </row>
    <row r="22" spans="1:23" ht="30" customHeight="1" outlineLevel="1" x14ac:dyDescent="0.25">
      <c r="A22" s="9"/>
      <c r="B22" s="71"/>
      <c r="C22" s="5"/>
      <c r="D22" s="5"/>
      <c r="E22" s="5"/>
      <c r="F22" s="5"/>
      <c r="G22" s="5"/>
      <c r="H22" s="70"/>
      <c r="I22" s="142" t="s">
        <v>459</v>
      </c>
      <c r="J22" s="143" t="s">
        <v>473</v>
      </c>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FUNDACION SOCIAL DON BOSCO</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t="s">
        <v>2687</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2680</v>
      </c>
      <c r="C48" s="117" t="s">
        <v>31</v>
      </c>
      <c r="D48" s="114" t="s">
        <v>2683</v>
      </c>
      <c r="E48" s="138">
        <v>43097</v>
      </c>
      <c r="F48" s="138">
        <v>43404</v>
      </c>
      <c r="G48" s="153">
        <f>IF(AND(E48&lt;&gt;"",F48&lt;&gt;""),((F48-E48)/30),"")</f>
        <v>10.233333333333333</v>
      </c>
      <c r="H48" s="112" t="s">
        <v>2681</v>
      </c>
      <c r="I48" s="114" t="s">
        <v>459</v>
      </c>
      <c r="J48" s="114" t="s">
        <v>484</v>
      </c>
      <c r="K48" s="116">
        <v>1882779462</v>
      </c>
      <c r="L48" s="117" t="s">
        <v>1148</v>
      </c>
      <c r="M48" s="110">
        <v>1</v>
      </c>
      <c r="N48" s="117" t="s">
        <v>27</v>
      </c>
      <c r="O48" s="117" t="s">
        <v>1148</v>
      </c>
      <c r="P48" s="78"/>
    </row>
    <row r="49" spans="1:16" s="6" customFormat="1" ht="24.75" customHeight="1" x14ac:dyDescent="0.25">
      <c r="A49" s="136">
        <v>2</v>
      </c>
      <c r="B49" s="115" t="s">
        <v>2680</v>
      </c>
      <c r="C49" s="117" t="s">
        <v>31</v>
      </c>
      <c r="D49" s="114" t="s">
        <v>2684</v>
      </c>
      <c r="E49" s="138">
        <v>43405</v>
      </c>
      <c r="F49" s="138">
        <v>43434</v>
      </c>
      <c r="G49" s="153">
        <f t="shared" ref="G49:G50" si="2">IF(AND(E49&lt;&gt;"",F49&lt;&gt;""),((F49-E49)/30),"")</f>
        <v>0.96666666666666667</v>
      </c>
      <c r="H49" s="115" t="s">
        <v>2685</v>
      </c>
      <c r="I49" s="114" t="s">
        <v>459</v>
      </c>
      <c r="J49" s="114" t="s">
        <v>484</v>
      </c>
      <c r="K49" s="116">
        <v>289912884</v>
      </c>
      <c r="L49" s="117" t="s">
        <v>1148</v>
      </c>
      <c r="M49" s="110">
        <v>1</v>
      </c>
      <c r="N49" s="117" t="s">
        <v>27</v>
      </c>
      <c r="O49" s="117" t="s">
        <v>1148</v>
      </c>
      <c r="P49" s="78"/>
    </row>
    <row r="50" spans="1:16" s="6" customFormat="1" ht="24.75" customHeight="1" x14ac:dyDescent="0.25">
      <c r="A50" s="136">
        <v>3</v>
      </c>
      <c r="B50" s="115" t="s">
        <v>2680</v>
      </c>
      <c r="C50" s="117" t="s">
        <v>31</v>
      </c>
      <c r="D50" s="114" t="s">
        <v>2686</v>
      </c>
      <c r="E50" s="138">
        <v>43482</v>
      </c>
      <c r="F50" s="138">
        <v>43821</v>
      </c>
      <c r="G50" s="153">
        <f t="shared" si="2"/>
        <v>11.3</v>
      </c>
      <c r="H50" s="112" t="s">
        <v>2682</v>
      </c>
      <c r="I50" s="114" t="s">
        <v>459</v>
      </c>
      <c r="J50" s="114" t="s">
        <v>484</v>
      </c>
      <c r="K50" s="116">
        <v>2155423408</v>
      </c>
      <c r="L50" s="117" t="s">
        <v>1148</v>
      </c>
      <c r="M50" s="110">
        <v>1</v>
      </c>
      <c r="N50" s="117" t="s">
        <v>27</v>
      </c>
      <c r="O50" s="117" t="s">
        <v>1148</v>
      </c>
      <c r="P50" s="78"/>
    </row>
    <row r="51" spans="1:16" s="6" customFormat="1" ht="24.75" customHeight="1" outlineLevel="1" x14ac:dyDescent="0.25">
      <c r="A51" s="136">
        <v>4</v>
      </c>
      <c r="B51" s="115"/>
      <c r="C51" s="117"/>
      <c r="D51" s="114"/>
      <c r="E51" s="138"/>
      <c r="F51" s="138"/>
      <c r="G51" s="153" t="str">
        <f t="shared" ref="G51:G107" si="3">IF(AND(E51&lt;&gt;"",F51&lt;&gt;""),((F51-E51)/30),"")</f>
        <v/>
      </c>
      <c r="H51" s="112"/>
      <c r="I51" s="114"/>
      <c r="J51" s="114"/>
      <c r="K51" s="116"/>
      <c r="L51" s="117"/>
      <c r="M51" s="110"/>
      <c r="N51" s="117"/>
      <c r="O51" s="117"/>
      <c r="P51" s="78"/>
    </row>
    <row r="52" spans="1:16" s="7" customFormat="1" ht="24.75" customHeight="1" outlineLevel="1" x14ac:dyDescent="0.25">
      <c r="A52" s="137">
        <v>5</v>
      </c>
      <c r="B52" s="115"/>
      <c r="C52" s="117"/>
      <c r="D52" s="114"/>
      <c r="E52" s="138"/>
      <c r="F52" s="138"/>
      <c r="G52" s="153" t="str">
        <f t="shared" si="3"/>
        <v/>
      </c>
      <c r="H52" s="115"/>
      <c r="I52" s="114"/>
      <c r="J52" s="114"/>
      <c r="K52" s="116"/>
      <c r="L52" s="117"/>
      <c r="M52" s="110"/>
      <c r="N52" s="117"/>
      <c r="O52" s="117"/>
      <c r="P52" s="79"/>
    </row>
    <row r="53" spans="1:16" s="7" customFormat="1" ht="24.75" customHeight="1" outlineLevel="1" x14ac:dyDescent="0.25">
      <c r="A53" s="137">
        <v>6</v>
      </c>
      <c r="B53" s="115"/>
      <c r="C53" s="117"/>
      <c r="D53" s="114"/>
      <c r="E53" s="138"/>
      <c r="F53" s="138"/>
      <c r="G53" s="153" t="str">
        <f t="shared" si="3"/>
        <v/>
      </c>
      <c r="H53" s="112"/>
      <c r="I53" s="114"/>
      <c r="J53" s="114"/>
      <c r="K53" s="116"/>
      <c r="L53" s="117"/>
      <c r="M53" s="110"/>
      <c r="N53" s="117"/>
      <c r="O53" s="117"/>
      <c r="P53" s="79"/>
    </row>
    <row r="54" spans="1:16" s="7" customFormat="1" ht="24.75" customHeight="1" outlineLevel="1" x14ac:dyDescent="0.25">
      <c r="A54" s="137">
        <v>7</v>
      </c>
      <c r="B54" s="115"/>
      <c r="C54" s="117"/>
      <c r="D54" s="114"/>
      <c r="E54" s="138"/>
      <c r="F54" s="138"/>
      <c r="G54" s="153" t="str">
        <f t="shared" si="3"/>
        <v/>
      </c>
      <c r="H54" s="112"/>
      <c r="I54" s="114"/>
      <c r="J54" s="114"/>
      <c r="K54" s="116"/>
      <c r="L54" s="117"/>
      <c r="M54" s="110"/>
      <c r="N54" s="117"/>
      <c r="O54" s="117"/>
      <c r="P54" s="79"/>
    </row>
    <row r="55" spans="1:16" s="7" customFormat="1" ht="24.75" customHeight="1" outlineLevel="1" x14ac:dyDescent="0.25">
      <c r="A55" s="137">
        <v>8</v>
      </c>
      <c r="B55" s="115"/>
      <c r="C55" s="117"/>
      <c r="D55" s="114"/>
      <c r="E55" s="138"/>
      <c r="F55" s="138"/>
      <c r="G55" s="153" t="str">
        <f t="shared" si="3"/>
        <v/>
      </c>
      <c r="H55" s="115"/>
      <c r="I55" s="114"/>
      <c r="J55" s="114"/>
      <c r="K55" s="116"/>
      <c r="L55" s="117"/>
      <c r="M55" s="110"/>
      <c r="N55" s="117"/>
      <c r="O55" s="117"/>
      <c r="P55" s="79"/>
    </row>
    <row r="56" spans="1:16" s="7" customFormat="1" ht="24.75" customHeight="1" outlineLevel="1" x14ac:dyDescent="0.25">
      <c r="A56" s="137">
        <v>9</v>
      </c>
      <c r="B56" s="115"/>
      <c r="C56" s="117"/>
      <c r="D56" s="114"/>
      <c r="E56" s="138"/>
      <c r="F56" s="138"/>
      <c r="G56" s="153" t="str">
        <f t="shared" si="3"/>
        <v/>
      </c>
      <c r="H56" s="112"/>
      <c r="I56" s="114"/>
      <c r="J56" s="114"/>
      <c r="K56" s="116"/>
      <c r="L56" s="117"/>
      <c r="M56" s="110"/>
      <c r="N56" s="117"/>
      <c r="O56" s="117"/>
      <c r="P56" s="79"/>
    </row>
    <row r="57" spans="1:16" s="7" customFormat="1" ht="24.75" customHeight="1" outlineLevel="1" x14ac:dyDescent="0.25">
      <c r="A57" s="137">
        <v>10</v>
      </c>
      <c r="B57" s="115"/>
      <c r="C57" s="117"/>
      <c r="D57" s="114"/>
      <c r="E57" s="138"/>
      <c r="F57" s="138"/>
      <c r="G57" s="153" t="str">
        <f t="shared" si="3"/>
        <v/>
      </c>
      <c r="H57" s="115"/>
      <c r="I57" s="114"/>
      <c r="J57" s="114"/>
      <c r="K57" s="116"/>
      <c r="L57" s="117"/>
      <c r="M57" s="110"/>
      <c r="N57" s="117"/>
      <c r="O57" s="117"/>
      <c r="P57" s="79"/>
    </row>
    <row r="58" spans="1:16" s="7" customFormat="1" ht="24.75" customHeight="1" outlineLevel="1" x14ac:dyDescent="0.25">
      <c r="A58" s="137">
        <v>11</v>
      </c>
      <c r="B58" s="115"/>
      <c r="C58" s="117"/>
      <c r="D58" s="114"/>
      <c r="E58" s="138"/>
      <c r="F58" s="138"/>
      <c r="G58" s="153" t="str">
        <f t="shared" si="3"/>
        <v/>
      </c>
      <c r="H58" s="112"/>
      <c r="I58" s="114"/>
      <c r="J58" s="114"/>
      <c r="K58" s="116"/>
      <c r="L58" s="117"/>
      <c r="M58" s="110"/>
      <c r="N58" s="117"/>
      <c r="O58" s="117"/>
      <c r="P58" s="79"/>
    </row>
    <row r="59" spans="1:16" s="7" customFormat="1" ht="24.75" customHeight="1" outlineLevel="1" x14ac:dyDescent="0.25">
      <c r="A59" s="137">
        <v>12</v>
      </c>
      <c r="B59" s="115"/>
      <c r="C59" s="117"/>
      <c r="D59" s="114"/>
      <c r="E59" s="138"/>
      <c r="F59" s="138"/>
      <c r="G59" s="153" t="str">
        <f t="shared" si="3"/>
        <v/>
      </c>
      <c r="H59" s="112"/>
      <c r="I59" s="114"/>
      <c r="J59" s="114"/>
      <c r="K59" s="116"/>
      <c r="L59" s="117"/>
      <c r="M59" s="110"/>
      <c r="N59" s="117"/>
      <c r="O59" s="117"/>
      <c r="P59" s="79"/>
    </row>
    <row r="60" spans="1:16" s="7" customFormat="1" ht="24.75" customHeight="1" outlineLevel="1" x14ac:dyDescent="0.25">
      <c r="A60" s="137">
        <v>13</v>
      </c>
      <c r="B60" s="115"/>
      <c r="C60" s="117"/>
      <c r="D60" s="114"/>
      <c r="E60" s="138"/>
      <c r="F60" s="138"/>
      <c r="G60" s="153" t="str">
        <f t="shared" si="3"/>
        <v/>
      </c>
      <c r="H60" s="112"/>
      <c r="I60" s="114"/>
      <c r="J60" s="114"/>
      <c r="K60" s="116"/>
      <c r="L60" s="117"/>
      <c r="M60" s="110"/>
      <c r="N60" s="117"/>
      <c r="O60" s="117"/>
      <c r="P60" s="79"/>
    </row>
    <row r="61" spans="1:16" s="7" customFormat="1" ht="24.75" customHeight="1" outlineLevel="1" x14ac:dyDescent="0.25">
      <c r="A61" s="137">
        <v>14</v>
      </c>
      <c r="B61" s="115"/>
      <c r="C61" s="117"/>
      <c r="D61" s="114"/>
      <c r="E61" s="138"/>
      <c r="F61" s="138"/>
      <c r="G61" s="153" t="str">
        <f t="shared" si="3"/>
        <v/>
      </c>
      <c r="H61" s="115"/>
      <c r="I61" s="114"/>
      <c r="J61" s="114"/>
      <c r="K61" s="116"/>
      <c r="L61" s="117"/>
      <c r="M61" s="110"/>
      <c r="N61" s="117"/>
      <c r="O61" s="117"/>
      <c r="P61" s="79"/>
    </row>
    <row r="62" spans="1:16" s="7" customFormat="1" ht="24.75" customHeight="1" outlineLevel="1" x14ac:dyDescent="0.25">
      <c r="A62" s="137">
        <v>15</v>
      </c>
      <c r="B62" s="115"/>
      <c r="C62" s="117"/>
      <c r="D62" s="114"/>
      <c r="E62" s="138"/>
      <c r="F62" s="138"/>
      <c r="G62" s="153" t="str">
        <f t="shared" si="3"/>
        <v/>
      </c>
      <c r="H62" s="112"/>
      <c r="I62" s="114"/>
      <c r="J62" s="114"/>
      <c r="K62" s="116"/>
      <c r="L62" s="117"/>
      <c r="M62" s="110"/>
      <c r="N62" s="117"/>
      <c r="O62" s="117"/>
      <c r="P62" s="79"/>
    </row>
    <row r="63" spans="1:16" s="7" customFormat="1" ht="24.75" customHeight="1" outlineLevel="1" x14ac:dyDescent="0.25">
      <c r="A63" s="137">
        <v>16</v>
      </c>
      <c r="B63" s="115"/>
      <c r="C63" s="117"/>
      <c r="D63" s="114"/>
      <c r="E63" s="138"/>
      <c r="F63" s="138"/>
      <c r="G63" s="153" t="str">
        <f t="shared" si="3"/>
        <v/>
      </c>
      <c r="H63" s="115"/>
      <c r="I63" s="114"/>
      <c r="J63" s="114"/>
      <c r="K63" s="116"/>
      <c r="L63" s="117"/>
      <c r="M63" s="110"/>
      <c r="N63" s="117"/>
      <c r="O63" s="117"/>
      <c r="P63" s="79"/>
    </row>
    <row r="64" spans="1:16" s="7" customFormat="1" ht="24.75" customHeight="1" outlineLevel="1" x14ac:dyDescent="0.25">
      <c r="A64" s="137">
        <v>17</v>
      </c>
      <c r="B64" s="115"/>
      <c r="C64" s="117"/>
      <c r="D64" s="114"/>
      <c r="E64" s="138"/>
      <c r="F64" s="138"/>
      <c r="G64" s="153" t="str">
        <f t="shared" si="3"/>
        <v/>
      </c>
      <c r="H64" s="112"/>
      <c r="I64" s="114"/>
      <c r="J64" s="114"/>
      <c r="K64" s="116"/>
      <c r="L64" s="117"/>
      <c r="M64" s="110"/>
      <c r="N64" s="117"/>
      <c r="O64" s="117"/>
      <c r="P64" s="79"/>
    </row>
    <row r="65" spans="1:16" s="7" customFormat="1" ht="24.75" customHeight="1" outlineLevel="1" x14ac:dyDescent="0.25">
      <c r="A65" s="137">
        <v>18</v>
      </c>
      <c r="B65" s="115"/>
      <c r="C65" s="117"/>
      <c r="D65" s="114"/>
      <c r="E65" s="138"/>
      <c r="F65" s="138"/>
      <c r="G65" s="153" t="str">
        <f t="shared" si="3"/>
        <v/>
      </c>
      <c r="H65" s="112"/>
      <c r="I65" s="114"/>
      <c r="J65" s="114"/>
      <c r="K65" s="116"/>
      <c r="L65" s="117"/>
      <c r="M65" s="110"/>
      <c r="N65" s="117"/>
      <c r="O65" s="117"/>
      <c r="P65" s="79"/>
    </row>
    <row r="66" spans="1:16" s="7" customFormat="1" ht="24.75" customHeight="1" outlineLevel="1" x14ac:dyDescent="0.25">
      <c r="A66" s="137">
        <v>19</v>
      </c>
      <c r="B66" s="115"/>
      <c r="C66" s="117"/>
      <c r="D66" s="114"/>
      <c r="E66" s="138"/>
      <c r="F66" s="138"/>
      <c r="G66" s="153" t="str">
        <f t="shared" si="3"/>
        <v/>
      </c>
      <c r="H66" s="115"/>
      <c r="I66" s="114"/>
      <c r="J66" s="114"/>
      <c r="K66" s="111"/>
      <c r="L66" s="117"/>
      <c r="M66" s="110"/>
      <c r="N66" s="117"/>
      <c r="O66" s="117"/>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0"/>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0"/>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0"/>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0"/>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0"/>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0"/>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0"/>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0"/>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0"/>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0"/>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0"/>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0"/>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0"/>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25">
      <c r="A115" s="136">
        <v>2</v>
      </c>
      <c r="B115" s="154" t="s">
        <v>2664</v>
      </c>
      <c r="C115" s="156" t="s">
        <v>31</v>
      </c>
      <c r="D115" s="63"/>
      <c r="E115" s="138"/>
      <c r="F115" s="138"/>
      <c r="G115" s="153" t="str">
        <f t="shared" ref="G115:G116" si="4">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6">
        <v>3</v>
      </c>
      <c r="B116" s="154" t="s">
        <v>2664</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25" x14ac:dyDescent="0.25">
      <c r="A179" s="9"/>
      <c r="B179" s="214" t="s">
        <v>2668</v>
      </c>
      <c r="C179" s="214"/>
      <c r="D179" s="214"/>
      <c r="E179" s="164">
        <v>0.02</v>
      </c>
      <c r="F179" s="163">
        <v>0.03</v>
      </c>
      <c r="G179" s="158">
        <f>IF(F179&gt;0,SUM(E179+F179),"")</f>
        <v>0.05</v>
      </c>
      <c r="H179" s="5"/>
      <c r="I179" s="214" t="s">
        <v>2670</v>
      </c>
      <c r="J179" s="214"/>
      <c r="K179" s="214"/>
      <c r="L179" s="214"/>
      <c r="M179" s="165">
        <v>0.02</v>
      </c>
      <c r="O179" s="8"/>
      <c r="Q179" s="19"/>
      <c r="R179" s="152">
        <f>IF(M179&gt;0,SUM(L179+M179),"")</f>
        <v>0.02</v>
      </c>
      <c r="T179" s="19"/>
      <c r="U179" s="170" t="s">
        <v>1166</v>
      </c>
      <c r="V179" s="170"/>
      <c r="W179" s="170"/>
      <c r="X179" s="24">
        <v>0.02</v>
      </c>
      <c r="Y179" s="157"/>
      <c r="Z179" s="158" t="str">
        <f>IF(Y179&gt;0,SUM(E181+Y179),"")</f>
        <v/>
      </c>
      <c r="AA179" s="19"/>
      <c r="AB179" s="19"/>
    </row>
    <row r="180" spans="1:28" ht="23.25" hidden="1" x14ac:dyDescent="0.25">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25" hidden="1" x14ac:dyDescent="0.25">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0.05</v>
      </c>
      <c r="D185" s="91" t="s">
        <v>2628</v>
      </c>
      <c r="E185" s="94">
        <f>+(C185*SUM(K20:K35))</f>
        <v>97691384.700000003</v>
      </c>
      <c r="F185" s="92"/>
      <c r="G185" s="93"/>
      <c r="H185" s="88"/>
      <c r="I185" s="90" t="s">
        <v>2627</v>
      </c>
      <c r="J185" s="159">
        <f>+SUM(M179:M183)</f>
        <v>0.02</v>
      </c>
      <c r="K185" s="195" t="s">
        <v>2628</v>
      </c>
      <c r="L185" s="195"/>
      <c r="M185" s="94">
        <f>+J185*(SUM(K20:K35))</f>
        <v>39076553.880000003</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9" t="s">
        <v>2636</v>
      </c>
      <c r="C192" s="229"/>
      <c r="E192" s="5" t="s">
        <v>20</v>
      </c>
      <c r="H192" s="26" t="s">
        <v>24</v>
      </c>
      <c r="J192" s="5" t="s">
        <v>2637</v>
      </c>
      <c r="K192" s="5"/>
      <c r="M192" s="5"/>
      <c r="N192" s="5"/>
      <c r="O192" s="8"/>
      <c r="Q192" s="147"/>
      <c r="R192" s="148"/>
      <c r="S192" s="148"/>
      <c r="T192" s="147"/>
    </row>
    <row r="193" spans="1:18" x14ac:dyDescent="0.25">
      <c r="A193" s="9"/>
      <c r="C193" s="118">
        <v>41964</v>
      </c>
      <c r="D193" s="5"/>
      <c r="E193" s="119">
        <v>2830</v>
      </c>
      <c r="F193" s="5"/>
      <c r="G193" s="5"/>
      <c r="H193" s="140" t="s">
        <v>2676</v>
      </c>
      <c r="J193" s="5"/>
      <c r="K193" s="120">
        <v>41549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2677</v>
      </c>
      <c r="J211" s="27" t="s">
        <v>2622</v>
      </c>
      <c r="K211" s="141" t="s">
        <v>2677</v>
      </c>
      <c r="L211" s="21"/>
      <c r="M211" s="21"/>
      <c r="N211" s="21"/>
      <c r="O211" s="8"/>
    </row>
    <row r="212" spans="1:15" x14ac:dyDescent="0.25">
      <c r="A212" s="9"/>
      <c r="B212" s="27" t="s">
        <v>2619</v>
      </c>
      <c r="C212" s="140" t="s">
        <v>2676</v>
      </c>
      <c r="D212" s="21"/>
      <c r="G212" s="27" t="s">
        <v>2621</v>
      </c>
      <c r="H212" s="141" t="s">
        <v>2678</v>
      </c>
      <c r="J212" s="27" t="s">
        <v>2623</v>
      </c>
      <c r="K212" s="140"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2020-12-29T15:06:09Z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