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C:\Users\Usuario\Desktop\Manifestaciones de Interés 2021\CESAR\"/>
    </mc:Choice>
  </mc:AlternateContent>
  <xr:revisionPtr revIDLastSave="0" documentId="13_ncr:1_{BEC0A139-B467-4FC2-9E14-210C55BACD71}" xr6:coauthVersionLast="37"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54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<sst xmlns="http://schemas.openxmlformats.org/spreadsheetml/2006/main" count="3057" uniqueCount="2689">
  <si>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</si>
  <si>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</si>
  <si>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</si>
  <si>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</si>
  <si>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</si>
  <si>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</si>
  <si>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</si>
  <si>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</si>
  <si>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</si>
  <si>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</si>
  <si>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</si>
  <si>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</si>
  <si>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</si>
  <si>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</si>
  <si>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</si>
  <si>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</si>
  <si>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</si>
  <si>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</si>
  <si>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</si>
  <si>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</si>
  <si>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</si>
  <si>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</si>
  <si>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</si>
  <si>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</si>
  <si>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</si>
  <si>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</si>
  <si>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</si>
  <si>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</si>
  <si>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</si>
  <si>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</si>
  <si>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</si>
  <si>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</si>
  <si>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</si>
  <si>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</si>
  <si>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</si>
  <si>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</si>
  <si>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</si>
  <si>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</si>
  <si>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</si>
  <si>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</si>
  <si>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</si>
  <si>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</si>
  <si>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</si>
  <si>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</si>
  <si>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</si>
  <si>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</si>
  <si>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</si>
  <si>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</si>
  <si>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</si>
  <si>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</si>
  <si>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</si>
  <si>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</si>
  <si>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</si>
  <si>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</si>
  <si>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</si>
  <si>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</si>
  <si>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</si>
  <si>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</si>
  <si>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</si>
  <si>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</si>
  <si>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</si>
  <si>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</si>
  <si>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</si>
  <si>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</si>
  <si>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</si>
  <si>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</si>
  <si>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</si>
  <si>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</si>
  <si>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</si>
  <si>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</si>
  <si>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</si>
  <si>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</si>
  <si>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</si>
  <si>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</si>
  <si>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</si>
  <si>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</si>
  <si>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</si>
  <si>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</si>
  <si>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</si>
  <si>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</si>
  <si>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</si>
  <si>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</si>
  <si>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</si>
  <si>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</si>
  <si>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</si>
  <si>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</si>
  <si>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</si>
  <si>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</si>
  <si>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</si>
  <si>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</si>
  <si>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</si>
  <si>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</si>
  <si>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</si>
  <si>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</si>
  <si>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</si>
  <si>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</si>
  <si>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</si>
  <si>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</si>
  <si>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</si>
  <si>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</si>
  <si>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</si>
  <si>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</si>
  <si>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</si>
  <si>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</si>
  <si>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</si>
  <si>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</si>
  <si>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</si>
  <si>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</si>
  <si>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</si>
  <si>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</si>
  <si>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</si>
  <si>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</si>
  <si>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</si>
  <si>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</si>
  <si>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</si>
  <si>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</si>
  <si>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</si>
  <si>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</si>
  <si>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</si>
  <si>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</si>
  <si>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</si>
  <si>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</si>
  <si>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</si>
  <si>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</si>
  <si>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</si>
  <si>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</si>
  <si>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</si>
  <si>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</si>
  <si>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</si>
  <si>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</si>
  <si>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</si>
  <si>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</si>
  <si>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</si>
  <si>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</si>
  <si>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</si>
  <si>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</si>
  <si>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</si>
  <si>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</si>
  <si>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</si>
  <si>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</si>
  <si>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</si>
  <si>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</si>
  <si>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</si>
  <si>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</si>
  <si>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</si>
  <si>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</si>
  <si>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</si>
  <si>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</si>
  <si>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</si>
  <si>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</si>
  <si>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</si>
  <si>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</si>
  <si>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</si>
  <si>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</si>
  <si>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</si>
  <si>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</si>
  <si>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</si>
  <si>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</si>
  <si>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</si>
  <si>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</si>
  <si>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</si>
  <si>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</si>
  <si>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</si>
  <si>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</si>
  <si>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</si>
  <si>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</si>
  <si>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</si>
  <si>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</si>
  <si>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</si>
  <si>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</si>
  <si>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</si>
  <si>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</si>
  <si>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</si>
  <si>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</si>
  <si>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</si>
  <si>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</si>
  <si>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</si>
  <si>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</si>
  <si>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</si>
  <si>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</si>
  <si>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</si>
  <si>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</si>
  <si>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</si>
  <si>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</si>
  <si>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</si>
  <si>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</si>
  <si>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</si>
  <si>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</si>
  <si>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</si>
  <si>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</si>
  <si>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</si>
  <si>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</si>
  <si>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</si>
  <si>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</si>
  <si>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</si>
  <si>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</si>
  <si>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</si>
  <si>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</si>
  <si>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</si>
  <si>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</si>
  <si>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</si>
  <si>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</si>
  <si>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</si>
  <si>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</si>
  <si>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</si>
  <si>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</si>
  <si>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</si>
  <si>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</si>
  <si>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</si>
  <si>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</si>
  <si>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</si>
  <si>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</si>
  <si>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</si>
  <si>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</si>
  <si>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</si>
  <si>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</si>
  <si>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</si>
  <si>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</si>
  <si>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</si>
  <si>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</si>
  <si>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</si>
  <si>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</si>
  <si>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</si>
  <si>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</si>
  <si>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</si>
  <si>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</si>
  <si>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</si>
  <si>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</si>
  <si>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</si>
  <si>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</si>
  <si>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</si>
  <si>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</si>
  <si>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</si>
  <si>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</si>
  <si>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</si>
  <si>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</si>
  <si>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</si>
  <si>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</si>
  <si>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</si>
  <si>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</si>
  <si>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</si>
  <si>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</si>
  <si>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</si>
  <si>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</si>
  <si>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</si>
  <si>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</si>
  <si>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</si>
  <si>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</si>
  <si>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</si>
  <si>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</si>
  <si>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</si>
  <si>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</si>
  <si>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</si>
  <si>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</si>
  <si>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</si>
  <si>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</si>
  <si>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</si>
  <si>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</si>
  <si>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</si>
  <si>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</si>
  <si>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</si>
  <si>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</si>
  <si>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</si>
  <si>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</si>
  <si>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</si>
  <si>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</si>
  <si>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</si>
  <si>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</si>
  <si>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</si>
  <si>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</si>
  <si>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</si>
  <si>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</si>
  <si>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</si>
  <si>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</si>
  <si>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</si>
  <si>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</si>
  <si>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</si>
  <si>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</si>
  <si>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</si>
  <si>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</si>
  <si>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</si>
  <si>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</si>
  <si>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</si>
  <si>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</si>
  <si>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</si>
  <si>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</si>
  <si>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</si>
  <si>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</si>
  <si>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</si>
  <si>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</si>
  <si>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</si>
  <si>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</si>
  <si>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</si>
  <si>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</si>
  <si>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</si>
  <si>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</si>
  <si>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</si>
  <si>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</si>
  <si>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</si>
  <si>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</si>
  <si>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</si>
  <si>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</si>
  <si>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</si>
  <si>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</si>
  <si>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</si>
  <si>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</si>
  <si>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</si>
  <si>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</si>
  <si>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</si>
  <si>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</si>
  <si>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</si>
  <si>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</si>
  <si>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</si>
  <si>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</si>
  <si>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</si>
  <si>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</si>
  <si>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</si>
  <si>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</si>
  <si>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</si>
  <si>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</si>
  <si>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</si>
  <si>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</si>
  <si>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</si>
  <si>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</si>
  <si>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</si>
  <si>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</si>
  <si>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</si>
  <si>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</si>
  <si>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</si>
  <si>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</si>
  <si>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</si>
  <si>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</si>
  <si>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</si>
  <si>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</si>
  <si>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</si>
  <si>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</si>
  <si>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</si>
  <si>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</si>
  <si>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</si>
  <si>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</si>
  <si>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</si>
  <si>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</si>
  <si>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</si>
  <si>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</si>
  <si>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</si>
  <si>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</si>
  <si>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</si>
  <si>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</si>
  <si>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</si>
  <si>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</si>
  <si>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</si>
  <si>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</si>
  <si>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</si>
  <si>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</si>
  <si>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</si>
  <si>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</si>
  <si>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</si>
  <si>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</si>
  <si>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</si>
  <si>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</si>
  <si>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</si>
  <si>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</si>
  <si>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</si>
  <si>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</si>
  <si>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</si>
  <si>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</si>
  <si>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</si>
  <si>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</si>
  <si>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</si>
  <si>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</si>
  <si>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</si>
  <si>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</si>
  <si>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</si>
  <si>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</si>
  <si>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</si>
  <si>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</si>
  <si>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</si>
  <si>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</si>
  <si>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</si>
  <si>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</si>
  <si>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</si>
  <si>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</si>
  <si>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</si>
  <si>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</si>
  <si>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</si>
  <si>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</si>
  <si>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</si>
  <si>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</si>
  <si>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</si>
  <si>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</si>
  <si>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</si>
  <si>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</si>
  <si>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</si>
  <si>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</si>
  <si>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</si>
  <si>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</si>
  <si>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</si>
  <si>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</si>
  <si>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</si>
  <si>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</si>
  <si>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</si>
  <si>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</si>
  <si>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</si>
  <si>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</si>
  <si>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</si>
  <si>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</si>
  <si>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</si>
  <si>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</si>
  <si>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</si>
  <si>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</si>
  <si>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</si>
  <si>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</si>
  <si>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</si>
  <si>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</si>
  <si>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</si>
  <si>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</si>
  <si>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</si>
  <si>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</si>
  <si>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</si>
  <si>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</si>
  <si>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</si>
  <si>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</si>
  <si>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</si>
  <si>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</si>
  <si>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</si>
  <si>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</si>
  <si>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</si>
  <si>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</si>
  <si>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</si>
  <si>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</si>
  <si>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</si>
  <si>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</si>
  <si>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</si>
  <si>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</si>
  <si>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</si>
  <si>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</si>
  <si>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</si>
  <si>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</si>
  <si>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</si>
  <si>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</si>
  <si>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</si>
  <si>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</si>
  <si>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</si>
  <si>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</si>
  <si>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</si>
  <si>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</si>
  <si>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</si>
  <si>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</si>
  <si>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</si>
  <si>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</si>
  <si>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</si>
  <si>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</si>
  <si>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</si>
  <si>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</si>
  <si>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</si>
  <si>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</si>
  <si>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</si>
  <si>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</si>
  <si>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</si>
  <si>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</si>
  <si>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</si>
  <si>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</si>
  <si>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</si>
  <si>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</si>
  <si>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</si>
  <si>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</si>
  <si>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</si>
  <si>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</si>
  <si>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</si>
  <si>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</si>
  <si>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</si>
  <si>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</si>
  <si>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</si>
  <si>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</si>
  <si>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</si>
  <si>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</si>
  <si>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</si>
  <si>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</si>
  <si>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</si>
  <si>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</si>
  <si>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</si>
  <si>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</si>
  <si>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</si>
  <si>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</si>
  <si>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</si>
  <si>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</si>
  <si>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</si>
  <si>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</si>
  <si>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</si>
  <si>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</si>
  <si>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</si>
  <si>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</si>
  <si>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</si>
  <si>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</si>
  <si>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</si>
  <si>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</si>
  <si>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</si>
  <si>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</si>
  <si>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</si>
  <si>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</si>
  <si>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</si>
  <si>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</si>
  <si>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</si>
  <si>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</si>
  <si>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</si>
  <si>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</si>
  <si>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</si>
  <si>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</si>
  <si>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</si>
  <si>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</si>
  <si>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</si>
  <si>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</si>
  <si>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</si>
  <si>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</si>
  <si>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</si>
  <si>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</si>
  <si>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</si>
  <si>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</si>
  <si>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</si>
  <si>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</si>
  <si>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</si>
  <si>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</si>
  <si>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</si>
  <si>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</si>
  <si>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</si>
  <si>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</si>
  <si>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</si>
  <si>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</si>
  <si>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</si>
  <si>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</si>
  <si>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</si>
  <si>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</si>
  <si>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</si>
  <si>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</si>
  <si>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</si>
  <si>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</si>
  <si>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</si>
  <si>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</si>
  <si>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</si>
  <si>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</si>
  <si>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</si>
  <si>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</si>
  <si>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</si>
  <si>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</si>
  <si>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</si>
  <si>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</si>
  <si>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</si>
  <si>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</si>
  <si>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</si>
  <si>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</si>
  <si>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</si>
  <si>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</si>
  <si>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</si>
  <si>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</si>
  <si>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</si>
  <si>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</si>
  <si>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</si>
  <si>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</si>
  <si>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</si>
  <si>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</si>
  <si>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</si>
  <si>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</si>
  <si>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</si>
  <si>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</si>
  <si>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</si>
  <si>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</si>
  <si>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</si>
  <si>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</si>
  <si>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</si>
  <si>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</si>
  <si>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</si>
  <si>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</si>
  <si>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</si>
  <si>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</si>
  <si>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</si>
  <si>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</si>
  <si>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</si>
  <si>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</si>
  <si>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</si>
  <si>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</si>
  <si>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</si>
  <si>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</si>
  <si>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</si>
  <si>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</si>
  <si>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</si>
  <si>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</si>
  <si>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</si>
  <si>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</si>
  <si>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</si>
  <si>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</si>
  <si>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</si>
  <si>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</si>
  <si>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</si>
  <si>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</si>
  <si>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</si>
  <si>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</si>
  <si>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</si>
  <si>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</si>
  <si>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</si>
  <si>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</si>
  <si>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</si>
  <si>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</si>
  <si>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</si>
  <si>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</si>
  <si>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</si>
  <si>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</si>
  <si>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</si>
  <si>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</si>
  <si>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</si>
  <si>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</si>
  <si>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</si>
  <si>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</si>
  <si>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</si>
  <si>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</si>
  <si>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</si>
  <si>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</si>
  <si>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</si>
  <si>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</si>
  <si>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</si>
  <si>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</si>
  <si>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</si>
  <si>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</si>
  <si>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</si>
  <si>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</si>
  <si>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</si>
  <si>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</si>
  <si>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</si>
  <si>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</si>
  <si>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</si>
  <si>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</si>
  <si>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</si>
  <si>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</si>
  <si>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</si>
  <si>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</si>
  <si>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</si>
  <si>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</si>
  <si>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</si>
  <si>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</si>
  <si>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</si>
  <si>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</si>
  <si>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</si>
  <si>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</si>
  <si>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</si>
  <si>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</si>
  <si>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</si>
  <si>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</si>
  <si>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</si>
  <si>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</si>
  <si>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</si>
  <si>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</si>
  <si>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</si>
  <si>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</si>
  <si>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</si>
  <si>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</si>
  <si>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</si>
  <si>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</si>
  <si>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</si>
  <si>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</si>
  <si>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</si>
  <si>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</si>
  <si>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</si>
  <si>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</si>
  <si>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</si>
  <si>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</si>
  <si>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</si>
  <si>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</si>
  <si>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</si>
  <si>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</si>
  <si>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</si>
  <si>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</si>
  <si>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</si>
  <si>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</si>
  <si>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</si>
  <si>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</si>
  <si>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</si>
  <si>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</si>
  <si>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</si>
  <si>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</si>
  <si>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</si>
  <si>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</si>
  <si>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</si>
  <si>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</si>
  <si>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</si>
  <si>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</si>
  <si>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</si>
  <si>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</si>
  <si>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</si>
  <si>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</si>
  <si>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</si>
  <si>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</si>
  <si>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</si>
  <si>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</si>
  <si>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</si>
  <si>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</si>
  <si>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</si>
  <si>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</si>
  <si>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</si>
  <si>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</si>
  <si>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</si>
  <si>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</si>
  <si>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</si>
  <si>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</si>
  <si>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</si>
  <si>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</si>
  <si>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</si>
  <si>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</si>
  <si>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</si>
  <si>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</si>
  <si>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</si>
  <si>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</si>
  <si>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</si>
  <si>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</si>
  <si>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</si>
  <si>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</si>
  <si>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</si>
  <si>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</si>
  <si>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</si>
  <si>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</si>
  <si>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</si>
  <si>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</si>
  <si>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</si>
  <si>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</si>
  <si>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</si>
  <si>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</si>
  <si>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</si>
  <si>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</si>
  <si>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</si>
  <si>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</si>
  <si>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</si>
  <si>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</si>
  <si>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</si>
  <si>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</si>
  <si>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</si>
  <si>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</si>
  <si>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</si>
  <si>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</si>
  <si>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</si>
  <si>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</si>
  <si>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</si>
  <si>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</si>
  <si>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</si>
  <si>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</si>
  <si>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</si>
  <si>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</si>
  <si>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</si>
  <si>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</si>
  <si>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</si>
  <si>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</si>
  <si>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</si>
  <si>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</si>
  <si>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</si>
  <si>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</si>
  <si>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</si>
  <si>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</si>
  <si>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</si>
  <si>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</si>
  <si>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</si>
  <si>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</si>
  <si>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</si>
  <si>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</si>
  <si>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</si>
  <si>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</si>
  <si>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</si>
  <si>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</si>
  <si>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</si>
  <si>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</si>
  <si>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</si>
  <si>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</si>
  <si>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</si>
  <si>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</si>
  <si>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</si>
  <si>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</si>
  <si>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</si>
  <si>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</si>
  <si>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</si>
  <si>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</si>
  <si>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</si>
  <si>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</si>
  <si>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</si>
  <si>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</si>
  <si>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</si>
  <si>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</si>
  <si>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</si>
  <si>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</si>
  <si>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</si>
  <si>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</si>
  <si>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</si>
  <si>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</si>
  <si>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</si>
  <si>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</si>
  <si>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</si>
  <si>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</si>
  <si>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</si>
  <si>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</si>
  <si>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</si>
  <si>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</si>
  <si>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</si>
  <si>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</si>
  <si>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</si>
  <si>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</si>
  <si>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</si>
  <si>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</si>
  <si>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</si>
  <si>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</si>
  <si>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</si>
  <si>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</si>
  <si>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</si>
  <si>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</si>
  <si>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</si>
  <si>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</si>
  <si>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</si>
  <si>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</si>
  <si>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</si>
  <si>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</si>
  <si>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</si>
  <si>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</si>
  <si>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</si>
  <si>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</si>
  <si>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</si>
  <si>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</si>
  <si>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</si>
  <si>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</si>
  <si>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</si>
  <si>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</si>
  <si>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</si>
  <si>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</si>
  <si>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</si>
  <si>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</si>
  <si>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</si>
  <si>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</si>
  <si>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</si>
  <si>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</si>
  <si>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</si>
  <si>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</si>
  <si>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</si>
  <si>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</si>
  <si>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</si>
  <si>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</si>
  <si>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</si>
  <si>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</si>
  <si>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</si>
  <si>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</si>
  <si>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</si>
  <si>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</si>
  <si>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</si>
  <si>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</si>
  <si>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</si>
  <si>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</si>
  <si>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</si>
  <si>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</si>
  <si>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</si>
  <si>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</si>
  <si>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</si>
  <si>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</si>
  <si>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</si>
  <si>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</si>
  <si>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</si>
  <si>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</si>
  <si>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</si>
  <si>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</si>
  <si>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</si>
  <si>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</si>
  <si>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</si>
  <si>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</si>
  <si>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</si>
  <si>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</si>
  <si>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</si>
  <si>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</si>
  <si>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</si>
  <si>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</si>
  <si>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</si>
  <si>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</si>
  <si>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</si>
  <si>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</si>
  <si>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</si>
  <si>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</si>
  <si>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</si>
  <si>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</si>
  <si>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</si>
  <si>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</si>
  <si>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</si>
  <si>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</si>
  <si>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</si>
  <si>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</si>
  <si>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</si>
  <si>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</si>
  <si>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</si>
  <si>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</si>
  <si>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</si>
  <si>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</si>
  <si>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</si>
  <si>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</si>
  <si>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</si>
  <si>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</si>
  <si>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</si>
  <si>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</si>
  <si>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</si>
  <si>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</si>
  <si>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</si>
  <si>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</si>
  <si>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</si>
  <si>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</si>
  <si>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</si>
  <si>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</si>
  <si>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</si>
  <si>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</si>
  <si>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</si>
  <si>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</si>
  <si>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</si>
  <si>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</si>
  <si>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</si>
  <si>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</si>
  <si>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</si>
  <si>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</si>
  <si>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</si>
  <si>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</si>
  <si>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</si>
  <si>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</si>
  <si>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</si>
  <si>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</si>
  <si>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</si>
  <si>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</si>
  <si>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</si>
  <si>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</si>
  <si>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</si>
  <si>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</si>
  <si>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</si>
  <si>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</si>
  <si>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</si>
  <si>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</si>
  <si>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</si>
  <si>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</si>
  <si>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</si>
  <si>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</si>
  <si>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</si>
  <si>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</si>
  <si>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</si>
  <si>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</si>
  <si>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</si>
  <si>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</si>
  <si>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</si>
  <si>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</si>
  <si>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</si>
  <si>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</si>
  <si>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</si>
  <si>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</si>
  <si>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</si>
  <si>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</si>
  <si>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</si>
  <si>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</si>
  <si>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</si>
  <si>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</si>
  <si>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</si>
  <si>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</si>
  <si>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</si>
  <si>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</si>
  <si>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</si>
  <si>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</si>
  <si>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</si>
  <si>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</si>
  <si>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</si>
  <si>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</si>
  <si>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</si>
  <si>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</si>
  <si>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</si>
  <si>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</si>
  <si>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</si>
  <si>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</si>
  <si>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</si>
  <si>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</si>
  <si>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</si>
  <si>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</si>
  <si>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</si>
  <si>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</si>
  <si>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</si>
  <si>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</si>
  <si>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</si>
  <si>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</si>
  <si>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</si>
  <si>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</si>
  <si>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</si>
  <si>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</si>
  <si>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</si>
  <si>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</si>
  <si>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</si>
  <si>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</si>
  <si>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</si>
  <si>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</si>
  <si>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</si>
  <si>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</si>
  <si>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</si>
  <si>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</si>
  <si>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</si>
  <si>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</si>
  <si>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</si>
  <si>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</si>
  <si>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</si>
  <si>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</si>
  <si>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</si>
  <si>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</si>
  <si>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</si>
  <si>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</si>
  <si>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</si>
  <si>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</si>
  <si>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</si>
  <si>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</si>
  <si>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</si>
  <si>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</si>
  <si>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</si>
  <si>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</si>
  <si>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</si>
  <si>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</si>
  <si>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</si>
  <si>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</si>
  <si>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</si>
  <si>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</si>
  <si>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</si>
  <si>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</si>
  <si>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</si>
  <si>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</si>
  <si>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</si>
  <si>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</si>
  <si>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</si>
  <si>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</si>
  <si>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</si>
  <si>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</si>
  <si>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</si>
  <si>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</si>
  <si>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</si>
  <si>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</si>
  <si>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</si>
  <si>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</si>
  <si>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</si>
  <si>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</si>
  <si>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</si>
  <si>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</si>
  <si>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</si>
  <si>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</si>
  <si>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</si>
  <si>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</si>
  <si>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</si>
  <si>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</si>
  <si>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</si>
  <si>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</si>
  <si>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</si>
  <si>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</si>
  <si>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</si>
  <si>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</si>
  <si>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</si>
  <si>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</si>
  <si>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</si>
  <si>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</si>
  <si>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</si>
  <si>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</si>
  <si>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</si>
  <si>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</si>
  <si>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</si>
  <si>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</si>
  <si>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</si>
  <si>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</si>
  <si>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</si>
  <si>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</si>
  <si>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</si>
  <si>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</si>
  <si>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</si>
  <si>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</si>
  <si>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</si>
  <si>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</si>
  <si>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</si>
  <si>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</si>
  <si>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</si>
  <si>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</si>
  <si>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</si>
  <si>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</si>
  <si>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</si>
  <si>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</si>
  <si>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</si>
  <si>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</si>
  <si>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</si>
  <si>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</si>
  <si>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</si>
  <si>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</si>
  <si>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</si>
  <si>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</si>
  <si>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</si>
  <si>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</si>
  <si>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</si>
  <si>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</si>
  <si>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</si>
  <si>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</si>
  <si>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</si>
  <si>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</si>
  <si>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</si>
  <si>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</si>
  <si>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</si>
  <si>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</si>
  <si>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</si>
  <si>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</si>
  <si>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</si>
  <si>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</si>
  <si>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</si>
  <si>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</si>
  <si>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</si>
  <si>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</si>
  <si>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</si>
  <si>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</si>
  <si>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</si>
  <si>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</si>
  <si>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</si>
  <si>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</si>
  <si>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</si>
  <si>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</si>
  <si>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</si>
  <si>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</si>
  <si>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</si>
  <si>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</si>
  <si>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</si>
  <si>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</si>
  <si>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</si>
  <si>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</si>
  <si>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</si>
  <si>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</si>
  <si>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</si>
  <si>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</si>
  <si>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</si>
  <si>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</si>
  <si>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</si>
  <si>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</si>
  <si>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</si>
  <si>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</si>
  <si>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</si>
  <si>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</si>
  <si>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</si>
  <si>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</si>
  <si>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</si>
  <si>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</si>
  <si>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</si>
  <si>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</si>
  <si>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</si>
  <si>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</si>
  <si>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</si>
  <si>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</si>
  <si>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</si>
  <si>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</si>
  <si>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</si>
  <si>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</si>
  <si>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</si>
  <si>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</si>
  <si>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</si>
  <si>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</si>
  <si>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</si>
  <si>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</si>
  <si>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</si>
  <si>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</si>
  <si>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</si>
  <si>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</si>
  <si>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</si>
  <si>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</si>
  <si>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</si>
  <si>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</si>
  <si>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</si>
  <si>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</si>
  <si>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</si>
  <si>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</si>
  <si>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</si>
  <si>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</si>
  <si>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</si>
  <si>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</si>
  <si>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</si>
  <si>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</si>
  <si>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</si>
  <si>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</si>
  <si>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</si>
  <si>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</si>
  <si>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</si>
  <si>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</si>
  <si>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</si>
  <si>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</si>
  <si>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</si>
  <si>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</si>
  <si>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</si>
  <si>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</si>
  <si>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</si>
  <si>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</si>
  <si>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</si>
  <si>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</si>
  <si>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</si>
  <si>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</si>
  <si>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</si>
  <si>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</si>
  <si>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</si>
  <si>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</si>
  <si>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</si>
  <si>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</si>
  <si>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</si>
  <si>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</si>
  <si>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</si>
  <si>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</si>
  <si>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</si>
  <si>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</si>
  <si>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</si>
  <si>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</si>
  <si>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</si>
  <si>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</si>
  <si>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</si>
  <si>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</si>
  <si>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</si>
  <si>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</si>
  <si>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</si>
  <si>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</si>
  <si>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</si>
  <si>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</si>
  <si>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</si>
  <si>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</si>
  <si>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</si>
  <si>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</si>
  <si>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</si>
  <si>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</si>
  <si>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</si>
  <si>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</si>
  <si>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</si>
  <si>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</si>
  <si>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</si>
  <si>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</si>
  <si>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</si>
  <si>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</si>
  <si>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</si>
  <si>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</si>
  <si>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</si>
  <si>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</si>
  <si>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</si>
  <si>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</si>
  <si>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</si>
  <si>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</si>
  <si>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</si>
  <si>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</si>
  <si>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</si>
  <si>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</si>
  <si>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</si>
  <si>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</si>
  <si>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</si>
  <si>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</si>
  <si>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</si>
  <si>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</si>
  <si>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</si>
  <si>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</si>
  <si>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</si>
  <si>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</si>
  <si>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</si>
  <si>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</si>
  <si>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</si>
  <si>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</si>
  <si>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</si>
  <si>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</si>
  <si>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</si>
  <si>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</si>
  <si>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</si>
  <si>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</si>
  <si>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</si>
  <si>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</si>
  <si>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</si>
  <si>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</si>
  <si>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</si>
  <si>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</si>
  <si>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</si>
  <si>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</si>
  <si>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</si>
  <si>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</si>
  <si>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</si>
  <si>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</si>
  <si>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</si>
  <si>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</si>
  <si>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</si>
  <si>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</si>
  <si>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</si>
  <si>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</si>
  <si>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</si>
  <si>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</si>
  <si>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</si>
  <si>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</si>
  <si>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</si>
  <si>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</si>
  <si>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</si>
  <si>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</si>
  <si>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</si>
  <si>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</si>
  <si>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</si>
  <si>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</si>
  <si>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</si>
  <si>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</si>
  <si>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</si>
  <si>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</si>
  <si>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</si>
  <si>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</si>
  <si>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</si>
  <si>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</si>
  <si>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</si>
  <si>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</si>
  <si>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</si>
  <si>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</si>
  <si>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</si>
  <si>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</si>
  <si>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</si>
  <si>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</si>
  <si>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</si>
  <si>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</si>
  <si>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</si>
  <si>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</si>
  <si>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</si>
  <si>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</si>
  <si>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</si>
  <si>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</si>
  <si>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</si>
  <si>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</si>
  <si>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</si>
  <si>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</si>
  <si>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</si>
  <si>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</si>
  <si>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</si>
  <si>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</si>
  <si>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</si>
  <si>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</si>
  <si>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</si>
  <si>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</si>
  <si>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</si>
  <si>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</si>
  <si>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</si>
  <si>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</si>
  <si>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</si>
  <si>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</si>
  <si>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</si>
  <si>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</si>
  <si>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</si>
  <si>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</si>
  <si>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</si>
  <si>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</si>
  <si>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</si>
  <si>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</si>
  <si>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</si>
  <si>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</si>
  <si>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</si>
  <si>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</si>
  <si>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</si>
  <si>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</si>
  <si>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</si>
  <si>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</si>
  <si>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</si>
  <si>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</si>
  <si>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</si>
  <si>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</si>
  <si>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</si>
  <si>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</si>
  <si>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</si>
  <si>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</si>
  <si>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</si>
  <si>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</si>
  <si>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</si>
  <si>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</si>
  <si>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</si>
  <si>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</si>
  <si>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</si>
  <si>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</si>
  <si>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</si>
  <si>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</si>
  <si>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</si>
  <si>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</si>
  <si>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</si>
  <si>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</si>
  <si>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</si>
  <si>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</si>
  <si>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</si>
  <si>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</si>
  <si>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</si>
  <si>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</si>
  <si>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</si>
  <si>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</si>
  <si>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</si>
  <si>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</si>
  <si>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</si>
  <si>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</si>
  <si>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</si>
  <si>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</si>
  <si>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</si>
  <si>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</si>
  <si>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</si>
  <si>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</si>
  <si>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</si>
  <si>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</si>
  <si>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</si>
  <si>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</si>
  <si>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</si>
  <si>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</si>
  <si>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</si>
  <si>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</si>
  <si>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</si>
  <si>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</si>
  <si>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</si>
  <si>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</si>
  <si>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</si>
  <si>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</si>
  <si>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</si>
  <si>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</si>
  <si>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</si>
  <si>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</si>
  <si>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</si>
  <si>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</si>
  <si>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</si>
  <si>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</si>
  <si>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</si>
  <si>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</si>
  <si>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</si>
  <si>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</si>
  <si>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</si>
  <si>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</si>
  <si>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</si>
  <si>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</si>
  <si>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</si>
  <si>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</si>
  <si>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</si>
  <si>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</si>
  <si>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</si>
  <si>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</si>
  <si>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</si>
  <si>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</si>
  <si>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</si>
  <si>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</si>
  <si>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</si>
  <si>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</si>
  <si>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</si>
  <si>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</si>
  <si>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</si>
  <si>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</si>
  <si>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</si>
  <si>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</si>
  <si>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</si>
  <si>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</si>
  <si>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</si>
  <si>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</si>
  <si>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</si>
  <si>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</si>
  <si>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</si>
  <si>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</si>
  <si>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</si>
  <si>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</si>
  <si>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</si>
  <si>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</si>
  <si>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</si>
  <si>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</si>
  <si>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</si>
  <si>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</si>
  <si>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</si>
  <si>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</si>
  <si>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</si>
  <si>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</si>
  <si>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</si>
  <si>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</si>
  <si>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</si>
  <si>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</si>
  <si>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</si>
  <si>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</si>
  <si>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</si>
  <si>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</si>
  <si>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</si>
  <si>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</si>
  <si>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</si>
  <si>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</si>
  <si>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</si>
  <si>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</si>
  <si>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</si>
  <si>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</si>
  <si>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</si>
  <si>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</si>
  <si>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</si>
  <si>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</si>
  <si>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</si>
  <si>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</si>
  <si>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</si>
  <si>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</si>
  <si>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</si>
  <si>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</si>
  <si>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</si>
  <si>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</si>
  <si>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</si>
  <si>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</si>
  <si>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</si>
  <si>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</si>
  <si>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</si>
  <si>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</si>
  <si>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</si>
  <si>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</si>
  <si>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</si>
  <si>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</si>
  <si>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</si>
  <si>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</si>
  <si>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</si>
  <si>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</si>
  <si>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</si>
  <si>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</si>
  <si>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</si>
  <si>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</si>
  <si>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</si>
  <si>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</si>
  <si>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</si>
  <si>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</si>
  <si>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</si>
  <si>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</si>
  <si>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</si>
  <si>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</si>
  <si>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</si>
  <si>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</si>
  <si>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</si>
  <si>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</si>
  <si>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</si>
  <si>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</si>
  <si>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</si>
  <si>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</si>
  <si>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</si>
  <si>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</si>
  <si>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</si>
  <si>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</si>
  <si>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</si>
  <si>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</si>
  <si>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</si>
  <si>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</si>
  <si>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</si>
  <si>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</si>
  <si>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</si>
  <si>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</si>
  <si>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</si>
  <si>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</si>
  <si>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</si>
  <si>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</si>
  <si>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</si>
  <si>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</si>
  <si>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</si>
  <si>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</si>
  <si>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</si>
  <si>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</si>
  <si>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</si>
  <si>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</si>
  <si>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</si>
  <si>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</si>
  <si>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</si>
  <si>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</si>
  <si>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</si>
  <si>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</si>
  <si>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</si>
  <si>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</si>
  <si>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</si>
  <si>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</si>
  <si>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</si>
  <si>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</si>
  <si>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</si>
  <si>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</si>
  <si>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</si>
  <si>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</si>
  <si>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</si>
  <si>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</si>
  <si>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</si>
  <si>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</si>
  <si>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</si>
  <si>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</si>
  <si>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</si>
  <si>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</si>
  <si>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</si>
  <si>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</si>
  <si>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</si>
  <si>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</si>
  <si>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</si>
  <si>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</si>
  <si>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</si>
  <si>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</si>
  <si>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</si>
  <si>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</si>
  <si>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</si>
  <si>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</si>
  <si>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</si>
  <si>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</si>
  <si>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</si>
  <si>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</si>
  <si>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</si>
  <si>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</si>
  <si>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</si>
  <si>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</si>
  <si>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</si>
  <si>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</si>
  <si>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</si>
  <si>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</si>
  <si>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</si>
  <si>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</si>
  <si>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</si>
  <si>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</si>
  <si>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</si>
  <si>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</si>
  <si>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</si>
  <si>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</si>
  <si>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</si>
  <si>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</si>
  <si>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</si>
  <si>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</si>
  <si>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</si>
  <si>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</si>
  <si>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</si>
  <si>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</si>
  <si>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</si>
  <si>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</si>
  <si>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</si>
  <si>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</si>
  <si>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</si>
  <si>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</si>
  <si>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</si>
  <si>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</si>
  <si>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</si>
  <si>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</si>
  <si>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</si>
  <si>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</si>
  <si>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</si>
  <si>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</si>
  <si>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</si>
  <si>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</si>
  <si>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</si>
  <si>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</si>
  <si>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</si>
  <si>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</si>
  <si>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</si>
  <si>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</si>
  <si>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</si>
  <si>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</si>
  <si>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</si>
  <si>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</si>
  <si>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</si>
  <si>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</si>
  <si>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</si>
  <si>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</si>
  <si>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</si>
  <si>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</si>
  <si>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</si>
  <si>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</si>
  <si>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</si>
  <si>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</si>
  <si>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</si>
  <si>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</si>
  <si>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</si>
  <si>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</si>
  <si>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</si>
  <si>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</si>
  <si>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</si>
  <si>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</si>
  <si>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</si>
  <si>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</si>
  <si>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</si>
  <si>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</si>
  <si>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</si>
  <si>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</si>
  <si>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</si>
  <si>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</si>
  <si>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</si>
  <si>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</si>
  <si>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</si>
  <si>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</si>
  <si>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</si>
  <si>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</si>
  <si>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</si>
  <si>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</si>
  <si>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</si>
  <si>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</si>
  <si>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</si>
  <si>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</si>
  <si>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</si>
  <si>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</si>
  <si>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</si>
  <si>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</si>
  <si>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</si>
  <si>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</si>
  <si>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</si>
  <si>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</si>
  <si>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</si>
  <si>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</si>
  <si>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</si>
  <si>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</si>
  <si>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</si>
  <si>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</si>
  <si>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</si>
  <si>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</si>
  <si>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</si>
  <si>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</si>
  <si>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</si>
  <si>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</si>
  <si>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</si>
  <si>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</si>
  <si>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</si>
  <si>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</si>
  <si>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</si>
  <si>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</si>
  <si>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</si>
  <si>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</si>
  <si>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</si>
  <si>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</si>
  <si>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</si>
  <si>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</si>
  <si>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</si>
  <si>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</si>
  <si>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</si>
  <si>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</si>
  <si>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</si>
  <si>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</si>
  <si>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</si>
  <si>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</si>
  <si>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</si>
  <si>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</si>
  <si>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</si>
  <si>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</si>
  <si>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</si>
  <si>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</si>
  <si>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</si>
  <si>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</si>
  <si>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</si>
  <si>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</si>
  <si>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</si>
  <si>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</si>
  <si>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</si>
  <si>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</si>
  <si>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</si>
  <si>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</si>
  <si>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</si>
  <si>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</si>
  <si>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</si>
  <si>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</si>
  <si>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</si>
  <si>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</si>
  <si>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</si>
  <si>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</si>
  <si>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</si>
  <si>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</si>
  <si>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</si>
  <si>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</si>
  <si>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</si>
  <si>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</si>
  <si>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</si>
  <si>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</si>
  <si>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</si>
  <si>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</si>
  <si>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</si>
  <si>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</si>
  <si>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</si>
  <si>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</si>
  <si>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</si>
  <si>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</si>
  <si>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</si>
  <si>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</si>
  <si>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</si>
  <si>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</si>
  <si>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</si>
  <si>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</si>
  <si>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</si>
  <si>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</si>
  <si>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</si>
  <si>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</si>
  <si>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</si>
  <si>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</si>
  <si>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</si>
  <si>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</si>
  <si>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</si>
  <si>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</si>
  <si>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</si>
  <si>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</si>
  <si>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</si>
  <si>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</si>
  <si>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</si>
  <si>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</si>
  <si>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</si>
  <si>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</si>
  <si>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</si>
  <si>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</si>
  <si>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</si>
  <si>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</si>
  <si>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</si>
  <si>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</si>
  <si>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</si>
  <si>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</si>
  <si>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</si>
  <si>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</si>
  <si>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</si>
  <si>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</si>
  <si>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</si>
  <si>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</si>
  <si>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</si>
  <si>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</si>
  <si>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</si>
  <si>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</si>
  <si>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</si>
  <si>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</si>
  <si>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</si>
  <si>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</si>
  <si>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</si>
  <si>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</si>
  <si>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</si>
  <si>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</si>
  <si>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</si>
  <si>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</si>
  <si>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</si>
  <si>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</si>
  <si>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</si>
  <si>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</si>
  <si>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</si>
  <si>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</si>
  <si>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</si>
  <si>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</si>
  <si>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</si>
  <si>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</si>
  <si>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</si>
  <si>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</si>
  <si>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</si>
  <si>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</si>
  <si>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</si>
  <si>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</si>
  <si>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</si>
  <si>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</si>
  <si>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</si>
  <si>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</si>
  <si>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</si>
  <si>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</si>
  <si>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</si>
  <si>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</si>
  <si>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</si>
  <si>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</si>
  <si>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</si>
  <si>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</si>
  <si>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</si>
  <si>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</si>
  <si>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</si>
  <si>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</si>
  <si>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</si>
  <si>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</si>
  <si>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</si>
  <si>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</si>
  <si>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</si>
  <si>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</si>
  <si>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</si>
  <si>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</si>
  <si>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</si>
  <si>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</si>
  <si>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</si>
  <si>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</si>
  <si>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</si>
  <si>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</si>
  <si>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</si>
  <si>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</si>
  <si>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</si>
  <si>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</si>
  <si>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</si>
  <si>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</si>
  <si>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</si>
  <si>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</si>
  <si>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</si>
  <si>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</si>
  <si>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</si>
  <si>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</si>
  <si>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</si>
  <si>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</si>
  <si>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</si>
  <si>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</si>
  <si>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</si>
  <si>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</si>
  <si>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</si>
  <si>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</si>
  <si>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</si>
  <si>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</si>
  <si>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</si>
  <si>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</si>
  <si>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</si>
  <si>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</si>
  <si>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</si>
  <si>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</si>
  <si>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</si>
  <si>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</si>
  <si>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</si>
  <si>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</si>
  <si>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</si>
  <si>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</si>
  <si>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</si>
  <si>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</si>
  <si>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</si>
  <si>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</si>
  <si>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</si>
  <si>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</si>
  <si>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</si>
  <si>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</si>
  <si>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</si>
  <si>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</si>
  <si>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</si>
  <si>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</si>
  <si>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</si>
  <si>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</si>
  <si>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</si>
  <si>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</si>
  <si>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</si>
  <si>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</si>
  <si>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</si>
  <si>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</si>
  <si>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</si>
  <si>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</si>
  <si>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</si>
  <si>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</si>
  <si>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</si>
  <si>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</si>
  <si>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</si>
  <si>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</si>
  <si>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</si>
  <si>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</si>
  <si>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</si>
  <si>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</si>
  <si>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</si>
  <si>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</si>
  <si>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</si>
  <si>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</si>
  <si>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</si>
  <si>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</si>
  <si>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</si>
  <si>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</si>
  <si>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</si>
  <si>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</si>
  <si>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</si>
  <si>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</si>
  <si>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</si>
  <si>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</si>
  <si>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</si>
  <si>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</si>
  <si>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</si>
  <si>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</si>
  <si>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</si>
  <si>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</si>
  <si>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</si>
  <si>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</si>
  <si>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</si>
  <si>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</si>
  <si>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</si>
  <si>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</si>
  <si>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</si>
  <si>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</si>
  <si>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</si>
  <si>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</si>
  <si>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</si>
  <si>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</si>
  <si>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</si>
  <si>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</si>
  <si>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</si>
  <si>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</si>
  <si>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</si>
  <si>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</si>
  <si>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</si>
  <si>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</si>
  <si>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</si>
  <si>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</si>
  <si>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</si>
  <si>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</si>
  <si>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</si>
  <si>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</si>
  <si>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</si>
  <si>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</si>
  <si>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</si>
  <si>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</si>
  <si>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</si>
  <si>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</si>
  <si>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</si>
  <si>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</si>
  <si>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</si>
  <si>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</si>
  <si>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</si>
  <si>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</si>
  <si>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</si>
  <si>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</si>
  <si>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</si>
  <si>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</si>
  <si>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</si>
  <si>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</si>
  <si>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</si>
  <si>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</si>
  <si>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</si>
  <si>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</si>
  <si>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</si>
  <si>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</si>
  <si>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</si>
  <si>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</si>
  <si>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</si>
  <si>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</si>
  <si>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</si>
  <si>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</si>
  <si>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</si>
  <si>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</si>
  <si>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</si>
  <si>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</si>
  <si>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</si>
  <si>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</si>
  <si>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</si>
  <si>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</si>
  <si>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</si>
  <si>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</si>
  <si>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</si>
  <si>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</si>
  <si>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</si>
  <si>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</si>
  <si>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</si>
  <si>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</si>
  <si>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</si>
  <si>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</si>
  <si>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</si>
  <si>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</si>
  <si>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</si>
  <si>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</si>
  <si>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</si>
  <si>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</si>
  <si>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</si>
  <si>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</si>
  <si>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</si>
  <si>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</si>
  <si>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</si>
  <si>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</si>
  <si>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</si>
  <si>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</si>
  <si>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</si>
  <si>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</si>
  <si>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</si>
  <si>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</si>
  <si>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</si>
  <si>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</si>
  <si>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</si>
  <si>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</si>
  <si>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</si>
  <si>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</si>
  <si>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</si>
  <si>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</si>
  <si>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</si>
  <si>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</si>
  <si>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</si>
  <si>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</si>
  <si>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</si>
  <si>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</si>
  <si>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</si>
  <si>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</si>
  <si>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</si>
  <si>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</si>
  <si>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</si>
  <si>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</si>
  <si>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</si>
  <si>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</si>
  <si>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</si>
  <si>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</si>
  <si>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</si>
  <si>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</si>
  <si>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</si>
  <si>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</si>
  <si>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</si>
  <si>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</si>
  <si>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</si>
  <si>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</si>
  <si>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</si>
  <si>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</si>
  <si>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</si>
  <si>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</si>
  <si>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</si>
  <si>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</si>
  <si>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</si>
  <si>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</si>
  <si>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</si>
  <si>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</si>
  <si>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</si>
  <si>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</si>
  <si>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</si>
  <si>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</si>
  <si>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</si>
  <si>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</si>
  <si>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</si>
  <si>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</si>
  <si>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</si>
  <si>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</si>
  <si>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</si>
  <si>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</si>
  <si>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</si>
  <si>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</si>
  <si>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</si>
  <si>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</si>
  <si>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</si>
  <si>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</si>
  <si>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</si>
  <si>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</si>
  <si>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</si>
  <si>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</si>
  <si>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</si>
  <si>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</si>
  <si>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</si>
  <si>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</si>
  <si>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</si>
  <si>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</si>
  <si>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</si>
  <si>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</si>
  <si>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</si>
  <si>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</si>
  <si>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</si>
  <si>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</si>
  <si>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</si>
  <si>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</si>
  <si>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</si>
  <si>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</si>
  <si>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</si>
  <si>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</si>
  <si>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</si>
  <si>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</si>
  <si>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</si>
  <si>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</si>
  <si>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</si>
  <si>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</si>
  <si>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</si>
  <si>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</si>
  <si>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</si>
  <si>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</si>
  <si>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</si>
  <si>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</si>
  <si>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</si>
  <si>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</si>
  <si>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</si>
  <si>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</si>
  <si>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</si>
  <si>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</si>
  <si>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</si>
  <si>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</si>
  <si>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</si>
  <si>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</si>
  <si>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</si>
  <si>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</si>
  <si>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</si>
  <si>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</si>
  <si>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</si>
  <si>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</si>
  <si>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</si>
  <si>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</si>
  <si>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</si>
  <si>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</si>
  <si>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</si>
  <si>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</si>
  <si>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</si>
  <si>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</si>
  <si>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</si>
  <si>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</si>
  <si>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</si>
  <si>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</si>
  <si>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</si>
  <si>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</si>
  <si>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</si>
  <si>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</si>
  <si>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</si>
  <si>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</si>
  <si>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</si>
  <si>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</si>
  <si>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</si>
  <si>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</si>
  <si>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</si>
  <si>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</si>
  <si>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</si>
  <si>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</si>
  <si>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</si>
  <si>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</si>
  <si>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</si>
  <si>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</si>
  <si>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</si>
  <si>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</si>
  <si>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</si>
  <si>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</si>
  <si>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</si>
  <si>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</si>
  <si>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</si>
  <si>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</si>
  <si>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</si>
  <si>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</si>
  <si>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</si>
  <si>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</si>
  <si>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</si>
  <si>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</si>
  <si>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</si>
  <si>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</si>
  <si>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</si>
  <si>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</si>
  <si>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</si>
  <si>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</si>
  <si>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</si>
  <si>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</si>
  <si>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</si>
  <si>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</si>
  <si>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</si>
  <si>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</si>
  <si>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</si>
  <si>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</si>
  <si>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</si>
  <si>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</si>
  <si>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</si>
  <si>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</si>
  <si>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</si>
  <si>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</si>
  <si>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</si>
  <si>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</si>
  <si>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</si>
  <si>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</si>
  <si>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</si>
  <si>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</si>
  <si>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</si>
  <si>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</si>
  <si>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</si>
  <si>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</si>
  <si>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</si>
  <si>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</si>
  <si>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</si>
  <si>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</si>
  <si>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</si>
  <si>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</si>
  <si>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</si>
  <si>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</si>
  <si>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</si>
  <si>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</si>
  <si>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</si>
  <si>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</si>
  <si>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</si>
  <si>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</si>
  <si>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</si>
  <si>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</si>
  <si>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</si>
  <si>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</si>
  <si>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</si>
  <si>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</si>
  <si>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</si>
  <si>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</si>
  <si>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</si>
  <si>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</si>
  <si>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</si>
  <si>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</si>
  <si>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</si>
  <si>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</si>
  <si>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</si>
  <si>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</si>
  <si>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</si>
  <si>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</si>
  <si>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</si>
  <si>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</si>
  <si>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</si>
  <si>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</si>
  <si>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</si>
  <si>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</si>
  <si>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</si>
  <si>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</si>
  <si>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</si>
  <si>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</si>
  <si>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</si>
  <si>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</si>
  <si>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</si>
  <si>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</si>
  <si>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</si>
  <si>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</si>
  <si>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</si>
  <si>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</si>
  <si>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</si>
  <si>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</si>
  <si>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</si>
  <si>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</si>
  <si>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</si>
  <si>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</si>
  <si>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</si>
  <si>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</si>
  <si>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</si>
  <si>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</si>
  <si>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</si>
  <si>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</si>
  <si>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</si>
  <si>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</si>
  <si>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</si>
  <si>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</si>
  <si>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</si>
  <si>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</si>
  <si>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</si>
  <si>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</si>
  <si>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</si>
  <si>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</si>
  <si>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</si>
  <si>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</si>
  <si>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</si>
  <si>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</si>
  <si>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</si>
  <si>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</si>
  <si>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</si>
  <si>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</si>
  <si>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</si>
  <si>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</si>
  <si>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</si>
  <si>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</si>
  <si>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</si>
  <si>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</si>
  <si>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</si>
  <si>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</si>
  <si>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</si>
  <si>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</si>
  <si>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</si>
  <si>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</si>
  <si>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</si>
  <si>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</si>
  <si>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</si>
  <si>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</si>
  <si>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</si>
  <si>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</si>
  <si>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</si>
  <si>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</si>
  <si>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</si>
  <si>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</si>
  <si>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</si>
  <si>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</si>
  <si>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</si>
  <si>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</si>
  <si>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</si>
  <si>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</si>
  <si>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</si>
  <si>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</si>
  <si>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</si>
  <si>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</si>
  <si>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</si>
  <si>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</si>
  <si>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</si>
  <si>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</si>
  <si>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</si>
  <si>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</si>
  <si>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</si>
  <si>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</si>
  <si>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</si>
  <si>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</si>
  <si>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</si>
  <si>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</si>
  <si>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</si>
  <si>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</si>
  <si>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</si>
  <si>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</si>
  <si>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</si>
  <si>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</si>
  <si>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</si>
  <si>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</si>
  <si>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</si>
  <si>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</si>
  <si>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</si>
  <si>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</si>
  <si>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</si>
  <si>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</si>
  <si>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</si>
  <si>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</si>
  <si>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</si>
  <si>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</si>
  <si>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</si>
  <si>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</si>
  <si>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</si>
  <si>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</si>
  <si>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</si>
  <si>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</si>
  <si>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</si>
  <si>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</si>
  <si>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</si>
  <si>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</si>
  <si>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</si>
  <si>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</si>
  <si>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</si>
  <si>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</si>
  <si>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</si>
  <si>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</si>
  <si>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</si>
  <si>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</si>
  <si>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</si>
  <si>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</si>
  <si>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</si>
  <si>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</si>
  <si>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</si>
  <si>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</si>
  <si>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</si>
  <si>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</si>
  <si>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</si>
  <si>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</si>
  <si>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</si>
  <si>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</si>
  <si>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</si>
  <si>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</si>
  <si>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</si>
  <si>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</si>
  <si>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</si>
  <si>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</si>
  <si>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</si>
  <si>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</si>
  <si>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</si>
  <si>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</si>
  <si>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</si>
  <si>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</si>
  <si>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</si>
  <si>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</si>
  <si>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</si>
  <si>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</si>
  <si>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</si>
  <si>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</si>
  <si>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</si>
  <si>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</si>
  <si>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</si>
  <si>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</si>
  <si>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</si>
  <si>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</si>
  <si>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</si>
  <si>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</si>
  <si>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</si>
  <si>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</si>
  <si>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</si>
  <si>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</si>
  <si>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</si>
  <si>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</si>
  <si>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</si>
  <si>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</si>
  <si>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</si>
  <si>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</si>
  <si>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</si>
  <si>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</si>
  <si>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</si>
  <si>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</si>
  <si>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</si>
  <si>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</si>
  <si>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</si>
  <si>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</si>
  <si>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</si>
  <si>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</si>
  <si>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</si>
  <si>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</si>
  <si>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</si>
  <si>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</si>
  <si>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</si>
  <si>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</si>
  <si>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</si>
  <si>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</si>
  <si>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</si>
  <si>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</si>
  <si>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</si>
  <si>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</si>
  <si>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</si>
  <si>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</si>
  <si>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</si>
  <si>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</si>
  <si>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</si>
  <si>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</si>
  <si>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</si>
  <si>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</si>
  <si>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</si>
  <si>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</si>
  <si>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</si>
  <si>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</si>
  <si>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</si>
  <si>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</si>
  <si>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</si>
  <si>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</si>
  <si>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</si>
  <si>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</si>
  <si>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</si>
  <si>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</si>
  <si>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</si>
  <si>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</si>
  <si>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</si>
  <si>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</si>
  <si>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</si>
  <si>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</si>
  <si>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</si>
  <si>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</si>
  <si>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</si>
  <si>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</si>
  <si>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</si>
  <si>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</si>
  <si>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</si>
  <si>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</si>
  <si>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</si>
  <si>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</si>
  <si>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</si>
  <si>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</si>
  <si>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</si>
  <si>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</si>
  <si>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</si>
  <si>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</si>
  <si>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</si>
  <si>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</si>
  <si>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</si>
  <si>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</si>
  <si>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</si>
  <si>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</si>
  <si>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</si>
  <si>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</si>
  <si>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</si>
  <si>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</si>
  <si>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</si>
  <si>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</si>
  <si>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</si>
  <si>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</si>
  <si>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</si>
  <si>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</si>
  <si>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</si>
  <si>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</si>
  <si>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</si>
  <si>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</si>
  <si>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</si>
  <si>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</si>
  <si>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</si>
  <si>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</si>
  <si>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</si>
  <si>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</si>
  <si>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</si>
  <si>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</si>
  <si>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</si>
  <si>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</si>
  <si>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</si>
  <si>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</si>
  <si>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</si>
  <si>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</si>
  <si>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</si>
  <si>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</si>
  <si>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</si>
  <si>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</si>
  <si>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</si>
  <si>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</si>
  <si>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</si>
  <si>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</si>
  <si>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</si>
  <si>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</si>
  <si>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</si>
  <si>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</si>
  <si>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</si>
  <si>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</si>
  <si>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</si>
  <si>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</si>
  <si>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</si>
  <si>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</si>
  <si>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</si>
  <si>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</si>
  <si>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</si>
  <si>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</si>
  <si>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</si>
  <si>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</si>
  <si>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</si>
  <si>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</si>
  <si>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</si>
  <si>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</si>
  <si>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</si>
  <si>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</si>
  <si>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</si>
  <si>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</si>
  <si>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</si>
  <si>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</si>
  <si>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</si>
  <si>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</si>
  <si>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</si>
  <si>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</si>
  <si>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</si>
  <si>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</si>
  <si>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</si>
  <si>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</si>
  <si>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</si>
  <si>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</si>
  <si>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</si>
  <si>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</si>
  <si>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</si>
  <si>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</si>
  <si>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</si>
  <si>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</si>
  <si>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</si>
  <si>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</si>
  <si>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</si>
  <si>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</si>
  <si>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</si>
  <si>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</si>
  <si>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</si>
  <si>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</si>
  <si>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</si>
  <si>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</si>
  <si>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</si>
  <si>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</si>
  <si>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</si>
  <si>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</si>
  <si>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</si>
  <si>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</si>
  <si>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</si>
  <si>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</si>
  <si>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</si>
  <si>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</si>
  <si>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</si>
  <si>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</si>
  <si>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</si>
  <si>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</si>
  <si>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</si>
  <si>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</si>
  <si>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</si>
  <si>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</si>
  <si>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</si>
  <si>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</si>
  <si>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</si>
  <si>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</si>
  <si>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</si>
  <si>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</si>
  <si>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</si>
  <si>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</si>
  <si>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</si>
  <si>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</si>
  <si>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</si>
  <si>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</si>
  <si>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</si>
  <si>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</si>
  <si>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</si>
  <si>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</si>
  <si>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</si>
  <si>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</si>
  <si>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</si>
  <si>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</si>
  <si>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</si>
  <si>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</si>
  <si>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</si>
  <si>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</si>
  <si>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</si>
  <si>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</si>
  <si>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</si>
  <si>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</si>
  <si>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</si>
  <si>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</si>
  <si>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</si>
  <si>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</si>
  <si>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</si>
  <si>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</si>
  <si>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</si>
  <si>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</si>
  <si>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</si>
  <si>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</si>
  <si>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</si>
  <si>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</si>
  <si>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</si>
  <si>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</si>
  <si>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</si>
  <si>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</si>
  <si>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</si>
  <si>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</si>
  <si>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</si>
  <si>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</si>
  <si>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</si>
  <si>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</si>
  <si>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</si>
  <si>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</si>
  <si>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</si>
  <si>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</si>
  <si>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</si>
  <si>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</si>
  <si>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</si>
  <si>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</si>
  <si>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</si>
  <si>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</si>
  <si>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</si>
  <si>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</si>
  <si>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</si>
  <si>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</si>
  <si>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</si>
  <si>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</si>
  <si>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</si>
  <si>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</si>
  <si>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</si>
  <si>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</si>
  <si>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</si>
  <si>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</si>
  <si>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</si>
  <si>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</si>
  <si>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</si>
  <si>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</si>
  <si>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</si>
  <si>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</si>
  <si>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</si>
  <si>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</si>
  <si>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</si>
  <si>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</si>
  <si>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</si>
  <si>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</si>
  <si>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AMADA CASTILLO VIDES</t>
  </si>
  <si>
    <t>CARRERA 19C1 #10-17 VALLEDUPAR</t>
  </si>
  <si>
    <t>5723701</t>
  </si>
  <si>
    <t>fundacionsocialdonbosco@gmail.com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</si>
  <si>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</si>
  <si>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FONDO FINANCIERO DE PROYECTOS DE DESARROLLO-FONADE</t>
  </si>
  <si>
    <t>"En virtud del presente contrato el operado se obliga con FONADE a prestar atención integral en educación inicial, cuidado y nutrición a los niños y niñas menores de (5) años en condición de vulnerabilidad, vinculados al Programa de Atención Integral a la Primera Infancia-PAIPI, en tránsito a la estrategia de cero a siempre, a través de propuestas de intervención oportunas, pertinentes y de calidad"</t>
  </si>
  <si>
    <t>"En virtud del presente contrato el operado se obliga con FONADE a prestar atención integral en educación inicial, cuidado y nutrición a los niños y niñas menores de (5) años en condición de vulnerabilidad, vinculados al Programa de Atención Integral a la Primera Infancia-PAIPI, a través de propuestas de intervención oportunas, pertinentes y de calidad"</t>
  </si>
  <si>
    <t>2021-20-10000674</t>
  </si>
  <si>
    <t>2121370</t>
  </si>
  <si>
    <t>2122227</t>
  </si>
  <si>
    <t>2122629</t>
  </si>
  <si>
    <t>2130795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</si>
</sst>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2684</v>
      </c>
      <c r="D15" s="35"/>
      <c r="E15" s="35"/>
      <c r="F15" s="5"/>
      <c r="G15" s="32" t="s">
        <v>1168</v>
      </c>
      <c r="H15" s="103" t="s">
        <v>459</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900249058</v>
      </c>
      <c r="C20" s="5"/>
      <c r="D20" s="73"/>
      <c r="E20" s="5"/>
      <c r="F20" s="5"/>
      <c r="G20" s="5"/>
      <c r="H20" s="243"/>
      <c r="I20" s="149" t="s">
        <v>459</v>
      </c>
      <c r="J20" s="150" t="s">
        <v>470</v>
      </c>
      <c r="K20" s="151">
        <v>1344122598</v>
      </c>
      <c r="L20" s="152">
        <v>44242</v>
      </c>
      <c r="M20" s="152">
        <v>44561</v>
      </c>
      <c r="N20" s="135">
        <f>+(M20-L20)/30</f>
        <v>10.633333333333333</v>
      </c>
      <c r="O20" s="138"/>
      <c r="U20" s="134"/>
      <c r="V20" s="105">
        <f ca="1">NOW()</f>
        <v>44194.372111921293</v>
      </c>
      <c r="W20" s="105">
        <f ca="1">NOW()</f>
        <v>44194.372111921293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SOCIAL DON BOSCO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2681</v>
      </c>
      <c r="C48" s="112" t="s">
        <v>31</v>
      </c>
      <c r="D48" s="110" t="s">
        <v>2685</v>
      </c>
      <c r="E48" s="145">
        <v>41033</v>
      </c>
      <c r="F48" s="145">
        <v>41104</v>
      </c>
      <c r="G48" s="160">
        <f>IF(AND(E48&lt;&gt;"",F48&lt;&gt;""),((F48-E48)/30),"")</f>
        <v>2.3666666666666667</v>
      </c>
      <c r="H48" s="114" t="s">
        <v>2683</v>
      </c>
      <c r="I48" s="113" t="s">
        <v>459</v>
      </c>
      <c r="J48" s="113" t="s">
        <v>470</v>
      </c>
      <c r="K48" s="116">
        <v>72964320</v>
      </c>
      <c r="L48" s="115" t="s">
        <v>1148</v>
      </c>
      <c r="M48" s="117">
        <v>1</v>
      </c>
      <c r="N48" s="115" t="s">
        <v>27</v>
      </c>
      <c r="O48" s="115" t="s">
        <v>1148</v>
      </c>
      <c r="P48" s="78"/>
    </row>
    <row r="49" spans="1:16" s="6" customFormat="1" ht="24.75" customHeight="1" x14ac:dyDescent="0.25">
      <c r="A49" s="143">
        <v>2</v>
      </c>
      <c r="B49" s="122" t="s">
        <v>2681</v>
      </c>
      <c r="C49" s="124" t="s">
        <v>31</v>
      </c>
      <c r="D49" s="110" t="s">
        <v>2686</v>
      </c>
      <c r="E49" s="145">
        <v>41136</v>
      </c>
      <c r="F49" s="145">
        <v>41182</v>
      </c>
      <c r="G49" s="160">
        <f t="shared" ref="G49:G50" si="2">IF(AND(E49&lt;&gt;"",F49&lt;&gt;""),((F49-E49)/30),"")</f>
        <v>1.5333333333333334</v>
      </c>
      <c r="H49" s="122" t="s">
        <v>2682</v>
      </c>
      <c r="I49" s="113" t="s">
        <v>459</v>
      </c>
      <c r="J49" s="113" t="s">
        <v>470</v>
      </c>
      <c r="K49" s="116">
        <v>100900184</v>
      </c>
      <c r="L49" s="115" t="s">
        <v>1148</v>
      </c>
      <c r="M49" s="117">
        <v>1</v>
      </c>
      <c r="N49" s="115" t="s">
        <v>27</v>
      </c>
      <c r="O49" s="115" t="s">
        <v>1148</v>
      </c>
      <c r="P49" s="78"/>
    </row>
    <row r="50" spans="1:16" s="6" customFormat="1" ht="24.75" customHeight="1" x14ac:dyDescent="0.25">
      <c r="A50" s="143">
        <v>3</v>
      </c>
      <c r="B50" s="122" t="s">
        <v>2681</v>
      </c>
      <c r="C50" s="124" t="s">
        <v>31</v>
      </c>
      <c r="D50" s="110" t="s">
        <v>2687</v>
      </c>
      <c r="E50" s="145">
        <v>41192</v>
      </c>
      <c r="F50" s="145">
        <v>41258</v>
      </c>
      <c r="G50" s="160">
        <f t="shared" si="2"/>
        <v>2.2000000000000002</v>
      </c>
      <c r="H50" s="119" t="s">
        <v>2682</v>
      </c>
      <c r="I50" s="113" t="s">
        <v>459</v>
      </c>
      <c r="J50" s="113" t="s">
        <v>470</v>
      </c>
      <c r="K50" s="116">
        <v>100900184</v>
      </c>
      <c r="L50" s="115" t="s">
        <v>1148</v>
      </c>
      <c r="M50" s="117">
        <v>1</v>
      </c>
      <c r="N50" s="115" t="s">
        <v>27</v>
      </c>
      <c r="O50" s="115" t="s">
        <v>1148</v>
      </c>
      <c r="P50" s="78"/>
    </row>
    <row r="51" spans="1:16" s="6" customFormat="1" ht="24.75" customHeight="1" outlineLevel="1" x14ac:dyDescent="0.25">
      <c r="A51" s="143">
        <v>4</v>
      </c>
      <c r="B51" s="122" t="s">
        <v>2681</v>
      </c>
      <c r="C51" s="124" t="s">
        <v>31</v>
      </c>
      <c r="D51" s="110" t="s">
        <v>2688</v>
      </c>
      <c r="E51" s="145">
        <v>41355</v>
      </c>
      <c r="F51" s="145">
        <v>41453</v>
      </c>
      <c r="G51" s="160">
        <f t="shared" ref="G51:G107" si="3">IF(AND(E51&lt;&gt;"",F51&lt;&gt;""),((F51-E51)/30),"")</f>
        <v>3.2666666666666666</v>
      </c>
      <c r="H51" s="114" t="s">
        <v>2682</v>
      </c>
      <c r="I51" s="113" t="s">
        <v>459</v>
      </c>
      <c r="J51" s="113" t="s">
        <v>470</v>
      </c>
      <c r="K51" s="116">
        <v>140438749</v>
      </c>
      <c r="L51" s="115" t="s">
        <v>1148</v>
      </c>
      <c r="M51" s="117">
        <v>1</v>
      </c>
      <c r="N51" s="115" t="s">
        <v>27</v>
      </c>
      <c r="O51" s="115" t="s">
        <v>1148</v>
      </c>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67206129.900000006</v>
      </c>
      <c r="F185" s="92"/>
      <c r="G185" s="93"/>
      <c r="H185" s="88"/>
      <c r="I185" s="90" t="s">
        <v>2627</v>
      </c>
      <c r="J185" s="166">
        <f>+SUM(M179:M183)</f>
        <v>0.02</v>
      </c>
      <c r="K185" s="236" t="s">
        <v>2628</v>
      </c>
      <c r="L185" s="236"/>
      <c r="M185" s="94">
        <f>+J185*(SUM(K20:K35))</f>
        <v>26882451.960000001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2830</v>
      </c>
      <c r="F193" s="5"/>
      <c r="G193" s="5"/>
      <c r="H193" s="147" t="s">
        <v>2676</v>
      </c>
      <c r="J193" s="5"/>
      <c r="K193" s="127">
        <v>41549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purl.org/dc/dcmitype/"/>
    <ds:schemaRef ds:uri="http://schemas.microsoft.com/office/2006/documentManagement/types"/>
    <ds:schemaRef ds:uri="4fb10211-09fb-4e80-9f0b-184718d5d98c"/>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2020-12-29T13:57:46Z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