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GUAINÍ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<sst xmlns="http://schemas.openxmlformats.org/spreadsheetml/2006/main" count="3057" uniqueCount="2697">
  <si>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</si>
  <si>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</si>
  <si>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</si>
  <si>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</si>
  <si>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</si>
  <si>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</si>
  <si>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</si>
  <si>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</si>
  <si>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</si>
  <si>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</si>
  <si>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</si>
  <si>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</si>
  <si>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</si>
  <si>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</si>
  <si>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</si>
  <si>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</si>
  <si>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</si>
  <si>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</si>
  <si>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</si>
  <si>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</si>
  <si>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</si>
  <si>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</si>
  <si>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</si>
  <si>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</si>
  <si>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</si>
  <si>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</si>
  <si>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</si>
  <si>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</si>
  <si>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</si>
  <si>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</si>
  <si>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</si>
  <si>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</si>
  <si>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</si>
  <si>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</si>
  <si>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</si>
  <si>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</si>
  <si>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</si>
  <si>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</si>
  <si>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</si>
  <si>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</si>
  <si>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</si>
  <si>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</si>
  <si>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</si>
  <si>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</si>
  <si>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</si>
  <si>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</si>
  <si>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</si>
  <si>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</si>
  <si>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</si>
  <si>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</si>
  <si>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</si>
  <si>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</si>
  <si>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</si>
  <si>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</si>
  <si>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</si>
  <si>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</si>
  <si>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</si>
  <si>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</si>
  <si>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</si>
  <si>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</si>
  <si>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</si>
  <si>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</si>
  <si>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</si>
  <si>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</si>
  <si>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</si>
  <si>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</si>
  <si>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</si>
  <si>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</si>
  <si>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</si>
  <si>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</si>
  <si>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</si>
  <si>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</si>
  <si>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</si>
  <si>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</si>
  <si>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</si>
  <si>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</si>
  <si>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</si>
  <si>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</si>
  <si>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</si>
  <si>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</si>
  <si>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</si>
  <si>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</si>
  <si>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</si>
  <si>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</si>
  <si>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</si>
  <si>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</si>
  <si>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</si>
  <si>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</si>
  <si>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</si>
  <si>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</si>
  <si>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</si>
  <si>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</si>
  <si>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</si>
  <si>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</si>
  <si>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</si>
  <si>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</si>
  <si>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</si>
  <si>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</si>
  <si>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</si>
  <si>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</si>
  <si>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</si>
  <si>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</si>
  <si>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</si>
  <si>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</si>
  <si>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</si>
  <si>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</si>
  <si>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</si>
  <si>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</si>
  <si>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</si>
  <si>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</si>
  <si>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</si>
  <si>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</si>
  <si>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</si>
  <si>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</si>
  <si>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</si>
  <si>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</si>
  <si>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</si>
  <si>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</si>
  <si>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</si>
  <si>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</si>
  <si>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</si>
  <si>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</si>
  <si>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</si>
  <si>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</si>
  <si>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</si>
  <si>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</si>
  <si>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</si>
  <si>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</si>
  <si>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</si>
  <si>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</si>
  <si>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</si>
  <si>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</si>
  <si>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</si>
  <si>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</si>
  <si>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</si>
  <si>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</si>
  <si>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</si>
  <si>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</si>
  <si>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</si>
  <si>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</si>
  <si>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</si>
  <si>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</si>
  <si>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</si>
  <si>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</si>
  <si>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</si>
  <si>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</si>
  <si>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</si>
  <si>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</si>
  <si>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</si>
  <si>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</si>
  <si>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</si>
  <si>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</si>
  <si>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</si>
  <si>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</si>
  <si>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</si>
  <si>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</si>
  <si>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</si>
  <si>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</si>
  <si>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</si>
  <si>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</si>
  <si>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</si>
  <si>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</si>
  <si>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</si>
  <si>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</si>
  <si>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</si>
  <si>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</si>
  <si>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</si>
  <si>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</si>
  <si>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</si>
  <si>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</si>
  <si>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</si>
  <si>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</si>
  <si>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</si>
  <si>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</si>
  <si>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</si>
  <si>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</si>
  <si>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</si>
  <si>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</si>
  <si>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</si>
  <si>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</si>
  <si>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</si>
  <si>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</si>
  <si>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</si>
  <si>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</si>
  <si>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</si>
  <si>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</si>
  <si>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</si>
  <si>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</si>
  <si>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</si>
  <si>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</si>
  <si>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</si>
  <si>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</si>
  <si>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</si>
  <si>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</si>
  <si>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</si>
  <si>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</si>
  <si>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</si>
  <si>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</si>
  <si>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</si>
  <si>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</si>
  <si>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</si>
  <si>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</si>
  <si>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</si>
  <si>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</si>
  <si>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</si>
  <si>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</si>
  <si>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</si>
  <si>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</si>
  <si>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</si>
  <si>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</si>
  <si>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</si>
  <si>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</si>
  <si>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</si>
  <si>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</si>
  <si>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</si>
  <si>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</si>
  <si>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</si>
  <si>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</si>
  <si>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</si>
  <si>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</si>
  <si>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</si>
  <si>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</si>
  <si>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</si>
  <si>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</si>
  <si>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</si>
  <si>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</si>
  <si>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</si>
  <si>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</si>
  <si>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</si>
  <si>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</si>
  <si>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</si>
  <si>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</si>
  <si>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</si>
  <si>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</si>
  <si>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</si>
  <si>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</si>
  <si>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</si>
  <si>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</si>
  <si>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</si>
  <si>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</si>
  <si>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</si>
  <si>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</si>
  <si>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</si>
  <si>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</si>
  <si>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</si>
  <si>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</si>
  <si>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</si>
  <si>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</si>
  <si>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</si>
  <si>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</si>
  <si>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</si>
  <si>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</si>
  <si>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</si>
  <si>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</si>
  <si>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</si>
  <si>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</si>
  <si>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</si>
  <si>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</si>
  <si>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</si>
  <si>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</si>
  <si>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</si>
  <si>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</si>
  <si>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</si>
  <si>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</si>
  <si>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</si>
  <si>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</si>
  <si>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</si>
  <si>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</si>
  <si>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</si>
  <si>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</si>
  <si>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</si>
  <si>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</si>
  <si>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</si>
  <si>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</si>
  <si>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</si>
  <si>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</si>
  <si>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</si>
  <si>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</si>
  <si>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</si>
  <si>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</si>
  <si>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</si>
  <si>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</si>
  <si>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</si>
  <si>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</si>
  <si>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</si>
  <si>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</si>
  <si>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</si>
  <si>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</si>
  <si>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</si>
  <si>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</si>
  <si>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</si>
  <si>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</si>
  <si>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</si>
  <si>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</si>
  <si>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</si>
  <si>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</si>
  <si>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</si>
  <si>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</si>
  <si>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</si>
  <si>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</si>
  <si>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</si>
  <si>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</si>
  <si>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</si>
  <si>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</si>
  <si>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</si>
  <si>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</si>
  <si>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</si>
  <si>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</si>
  <si>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</si>
  <si>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</si>
  <si>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</si>
  <si>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</si>
  <si>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</si>
  <si>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</si>
  <si>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</si>
  <si>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</si>
  <si>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</si>
  <si>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</si>
  <si>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</si>
  <si>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</si>
  <si>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</si>
  <si>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</si>
  <si>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</si>
  <si>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</si>
  <si>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</si>
  <si>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</si>
  <si>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</si>
  <si>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</si>
  <si>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</si>
  <si>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</si>
  <si>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</si>
  <si>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</si>
  <si>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</si>
  <si>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</si>
  <si>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</si>
  <si>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</si>
  <si>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</si>
  <si>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</si>
  <si>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</si>
  <si>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</si>
  <si>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</si>
  <si>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</si>
  <si>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</si>
  <si>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</si>
  <si>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</si>
  <si>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</si>
  <si>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</si>
  <si>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</si>
  <si>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</si>
  <si>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</si>
  <si>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</si>
  <si>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</si>
  <si>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</si>
  <si>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</si>
  <si>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</si>
  <si>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</si>
  <si>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</si>
  <si>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</si>
  <si>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</si>
  <si>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</si>
  <si>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</si>
  <si>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</si>
  <si>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</si>
  <si>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</si>
  <si>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</si>
  <si>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</si>
  <si>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</si>
  <si>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</si>
  <si>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</si>
  <si>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</si>
  <si>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</si>
  <si>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</si>
  <si>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</si>
  <si>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</si>
  <si>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</si>
  <si>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</si>
  <si>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</si>
  <si>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</si>
  <si>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</si>
  <si>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</si>
  <si>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</si>
  <si>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</si>
  <si>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</si>
  <si>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</si>
  <si>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</si>
  <si>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</si>
  <si>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</si>
  <si>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</si>
  <si>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</si>
  <si>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</si>
  <si>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</si>
  <si>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</si>
  <si>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</si>
  <si>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</si>
  <si>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</si>
  <si>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</si>
  <si>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</si>
  <si>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</si>
  <si>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</si>
  <si>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</si>
  <si>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</si>
  <si>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</si>
  <si>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</si>
  <si>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</si>
  <si>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</si>
  <si>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</si>
  <si>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</si>
  <si>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</si>
  <si>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</si>
  <si>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</si>
  <si>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</si>
  <si>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</si>
  <si>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</si>
  <si>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</si>
  <si>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</si>
  <si>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</si>
  <si>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</si>
  <si>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</si>
  <si>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</si>
  <si>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</si>
  <si>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</si>
  <si>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</si>
  <si>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</si>
  <si>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</si>
  <si>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</si>
  <si>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</si>
  <si>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</si>
  <si>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</si>
  <si>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</si>
  <si>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</si>
  <si>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</si>
  <si>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</si>
  <si>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</si>
  <si>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</si>
  <si>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</si>
  <si>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</si>
  <si>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</si>
  <si>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</si>
  <si>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</si>
  <si>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</si>
  <si>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</si>
  <si>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</si>
  <si>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</si>
  <si>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</si>
  <si>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</si>
  <si>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</si>
  <si>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</si>
  <si>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</si>
  <si>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</si>
  <si>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</si>
  <si>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</si>
  <si>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</si>
  <si>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</si>
  <si>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</si>
  <si>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</si>
  <si>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</si>
  <si>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</si>
  <si>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</si>
  <si>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</si>
  <si>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</si>
  <si>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</si>
  <si>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</si>
  <si>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</si>
  <si>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</si>
  <si>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</si>
  <si>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</si>
  <si>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</si>
  <si>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</si>
  <si>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</si>
  <si>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</si>
  <si>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</si>
  <si>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</si>
  <si>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</si>
  <si>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</si>
  <si>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</si>
  <si>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</si>
  <si>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</si>
  <si>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</si>
  <si>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</si>
  <si>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</si>
  <si>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</si>
  <si>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</si>
  <si>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</si>
  <si>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</si>
  <si>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</si>
  <si>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</si>
  <si>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</si>
  <si>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</si>
  <si>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</si>
  <si>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</si>
  <si>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</si>
  <si>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</si>
  <si>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</si>
  <si>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</si>
  <si>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</si>
  <si>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</si>
  <si>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</si>
  <si>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</si>
  <si>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</si>
  <si>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</si>
  <si>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</si>
  <si>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</si>
  <si>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</si>
  <si>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</si>
  <si>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</si>
  <si>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</si>
  <si>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</si>
  <si>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</si>
  <si>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</si>
  <si>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</si>
  <si>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</si>
  <si>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</si>
  <si>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</si>
  <si>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</si>
  <si>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</si>
  <si>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</si>
  <si>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</si>
  <si>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</si>
  <si>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</si>
  <si>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</si>
  <si>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</si>
  <si>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</si>
  <si>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</si>
  <si>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</si>
  <si>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</si>
  <si>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</si>
  <si>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</si>
  <si>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</si>
  <si>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</si>
  <si>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</si>
  <si>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</si>
  <si>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</si>
  <si>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</si>
  <si>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</si>
  <si>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</si>
  <si>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</si>
  <si>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</si>
  <si>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</si>
  <si>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</si>
  <si>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</si>
  <si>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</si>
  <si>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</si>
  <si>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</si>
  <si>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</si>
  <si>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</si>
  <si>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</si>
  <si>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</si>
  <si>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</si>
  <si>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</si>
  <si>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</si>
  <si>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</si>
  <si>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</si>
  <si>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</si>
  <si>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</si>
  <si>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</si>
  <si>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</si>
  <si>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</si>
  <si>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</si>
  <si>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</si>
  <si>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</si>
  <si>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</si>
  <si>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</si>
  <si>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</si>
  <si>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</si>
  <si>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</si>
  <si>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</si>
  <si>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</si>
  <si>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</si>
  <si>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</si>
  <si>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</si>
  <si>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</si>
  <si>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</si>
  <si>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</si>
  <si>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</si>
  <si>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</si>
  <si>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</si>
  <si>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</si>
  <si>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</si>
  <si>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</si>
  <si>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</si>
  <si>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</si>
  <si>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</si>
  <si>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</si>
  <si>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</si>
  <si>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</si>
  <si>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</si>
  <si>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</si>
  <si>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</si>
  <si>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</si>
  <si>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</si>
  <si>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</si>
  <si>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</si>
  <si>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</si>
  <si>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</si>
  <si>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</si>
  <si>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</si>
  <si>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</si>
  <si>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</si>
  <si>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</si>
  <si>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</si>
  <si>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</si>
  <si>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</si>
  <si>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</si>
  <si>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</si>
  <si>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</si>
  <si>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</si>
  <si>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</si>
  <si>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</si>
  <si>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</si>
  <si>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</si>
  <si>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</si>
  <si>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</si>
  <si>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</si>
  <si>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</si>
  <si>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</si>
  <si>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</si>
  <si>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</si>
  <si>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</si>
  <si>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</si>
  <si>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</si>
  <si>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</si>
  <si>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</si>
  <si>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</si>
  <si>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</si>
  <si>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</si>
  <si>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</si>
  <si>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</si>
  <si>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</si>
  <si>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</si>
  <si>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</si>
  <si>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</si>
  <si>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</si>
  <si>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</si>
  <si>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</si>
  <si>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</si>
  <si>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</si>
  <si>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</si>
  <si>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</si>
  <si>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</si>
  <si>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</si>
  <si>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</si>
  <si>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</si>
  <si>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</si>
  <si>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</si>
  <si>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</si>
  <si>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</si>
  <si>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</si>
  <si>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</si>
  <si>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</si>
  <si>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</si>
  <si>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</si>
  <si>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</si>
  <si>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</si>
  <si>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</si>
  <si>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</si>
  <si>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</si>
  <si>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</si>
  <si>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</si>
  <si>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</si>
  <si>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</si>
  <si>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</si>
  <si>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</si>
  <si>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</si>
  <si>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</si>
  <si>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</si>
  <si>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</si>
  <si>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</si>
  <si>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</si>
  <si>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</si>
  <si>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</si>
  <si>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</si>
  <si>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</si>
  <si>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</si>
  <si>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</si>
  <si>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</si>
  <si>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</si>
  <si>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</si>
  <si>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</si>
  <si>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</si>
  <si>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</si>
  <si>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</si>
  <si>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</si>
  <si>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</si>
  <si>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</si>
  <si>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</si>
  <si>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</si>
  <si>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</si>
  <si>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</si>
  <si>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</si>
  <si>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</si>
  <si>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</si>
  <si>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</si>
  <si>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</si>
  <si>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</si>
  <si>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</si>
  <si>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</si>
  <si>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</si>
  <si>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</si>
  <si>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</si>
  <si>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</si>
  <si>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</si>
  <si>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</si>
  <si>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</si>
  <si>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</si>
  <si>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</si>
  <si>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</si>
  <si>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</si>
  <si>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</si>
  <si>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</si>
  <si>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</si>
  <si>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</si>
  <si>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</si>
  <si>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</si>
  <si>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</si>
  <si>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</si>
  <si>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</si>
  <si>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</si>
  <si>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</si>
  <si>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</si>
  <si>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</si>
  <si>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</si>
  <si>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</si>
  <si>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</si>
  <si>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</si>
  <si>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</si>
  <si>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</si>
  <si>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</si>
  <si>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</si>
  <si>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</si>
  <si>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</si>
  <si>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</si>
  <si>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</si>
  <si>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</si>
  <si>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</si>
  <si>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</si>
  <si>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</si>
  <si>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</si>
  <si>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</si>
  <si>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</si>
  <si>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</si>
  <si>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</si>
  <si>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</si>
  <si>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</si>
  <si>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</si>
  <si>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</si>
  <si>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</si>
  <si>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</si>
  <si>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</si>
  <si>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</si>
  <si>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</si>
  <si>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</si>
  <si>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</si>
  <si>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</si>
  <si>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</si>
  <si>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</si>
  <si>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</si>
  <si>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</si>
  <si>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</si>
  <si>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</si>
  <si>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</si>
  <si>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</si>
  <si>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</si>
  <si>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</si>
  <si>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</si>
  <si>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</si>
  <si>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</si>
  <si>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</si>
  <si>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</si>
  <si>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</si>
  <si>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</si>
  <si>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</si>
  <si>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</si>
  <si>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</si>
  <si>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</si>
  <si>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</si>
  <si>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</si>
  <si>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</si>
  <si>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</si>
  <si>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</si>
  <si>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</si>
  <si>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</si>
  <si>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</si>
  <si>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</si>
  <si>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</si>
  <si>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</si>
  <si>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</si>
  <si>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</si>
  <si>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</si>
  <si>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</si>
  <si>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</si>
  <si>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</si>
  <si>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</si>
  <si>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</si>
  <si>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</si>
  <si>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</si>
  <si>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</si>
  <si>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</si>
  <si>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</si>
  <si>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</si>
  <si>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</si>
  <si>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</si>
  <si>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</si>
  <si>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</si>
  <si>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</si>
  <si>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</si>
  <si>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</si>
  <si>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</si>
  <si>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</si>
  <si>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</si>
  <si>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</si>
  <si>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</si>
  <si>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</si>
  <si>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</si>
  <si>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</si>
  <si>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</si>
  <si>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</si>
  <si>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</si>
  <si>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</si>
  <si>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</si>
  <si>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</si>
  <si>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</si>
  <si>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</si>
  <si>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</si>
  <si>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</si>
  <si>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</si>
  <si>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</si>
  <si>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</si>
  <si>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</si>
  <si>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</si>
  <si>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</si>
  <si>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</si>
  <si>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</si>
  <si>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</si>
  <si>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</si>
  <si>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</si>
  <si>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</si>
  <si>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</si>
  <si>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</si>
  <si>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</si>
  <si>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</si>
  <si>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</si>
  <si>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</si>
  <si>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</si>
  <si>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</si>
  <si>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</si>
  <si>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</si>
  <si>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</si>
  <si>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</si>
  <si>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</si>
  <si>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</si>
  <si>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</si>
  <si>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</si>
  <si>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</si>
  <si>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</si>
  <si>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</si>
  <si>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</si>
  <si>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</si>
  <si>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</si>
  <si>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</si>
  <si>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</si>
  <si>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</si>
  <si>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</si>
  <si>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</si>
  <si>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</si>
  <si>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</si>
  <si>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</si>
  <si>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</si>
  <si>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</si>
  <si>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</si>
  <si>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</si>
  <si>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</si>
  <si>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</si>
  <si>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</si>
  <si>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</si>
  <si>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</si>
  <si>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</si>
  <si>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</si>
  <si>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</si>
  <si>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</si>
  <si>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</si>
  <si>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</si>
  <si>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</si>
  <si>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</si>
  <si>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</si>
  <si>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</si>
  <si>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</si>
  <si>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</si>
  <si>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</si>
  <si>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</si>
  <si>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</si>
  <si>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</si>
  <si>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</si>
  <si>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</si>
  <si>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</si>
  <si>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</si>
  <si>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</si>
  <si>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</si>
  <si>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</si>
  <si>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</si>
  <si>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</si>
  <si>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</si>
  <si>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</si>
  <si>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</si>
  <si>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</si>
  <si>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</si>
  <si>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</si>
  <si>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</si>
  <si>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</si>
  <si>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</si>
  <si>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</si>
  <si>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</si>
  <si>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</si>
  <si>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</si>
  <si>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</si>
  <si>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</si>
  <si>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</si>
  <si>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</si>
  <si>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</si>
  <si>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</si>
  <si>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</si>
  <si>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</si>
  <si>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</si>
  <si>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</si>
  <si>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</si>
  <si>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</si>
  <si>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</si>
  <si>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</si>
  <si>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</si>
  <si>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</si>
  <si>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</si>
  <si>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</si>
  <si>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</si>
  <si>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</si>
  <si>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</si>
  <si>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</si>
  <si>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</si>
  <si>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</si>
  <si>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</si>
  <si>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</si>
  <si>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</si>
  <si>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</si>
  <si>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</si>
  <si>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</si>
  <si>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</si>
  <si>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</si>
  <si>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</si>
  <si>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</si>
  <si>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</si>
  <si>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</si>
  <si>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</si>
  <si>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</si>
  <si>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</si>
  <si>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</si>
  <si>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</si>
  <si>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</si>
  <si>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</si>
  <si>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</si>
  <si>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</si>
  <si>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</si>
  <si>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</si>
  <si>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</si>
  <si>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</si>
  <si>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</si>
  <si>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</si>
  <si>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</si>
  <si>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</si>
  <si>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</si>
  <si>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</si>
  <si>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</si>
  <si>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</si>
  <si>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</si>
  <si>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</si>
  <si>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</si>
  <si>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</si>
  <si>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</si>
  <si>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</si>
  <si>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</si>
  <si>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</si>
  <si>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</si>
  <si>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</si>
  <si>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</si>
  <si>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</si>
  <si>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</si>
  <si>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</si>
  <si>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</si>
  <si>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</si>
  <si>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</si>
  <si>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</si>
  <si>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</si>
  <si>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</si>
  <si>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</si>
  <si>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</si>
  <si>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</si>
  <si>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</si>
  <si>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</si>
  <si>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</si>
  <si>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</si>
  <si>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</si>
  <si>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</si>
  <si>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</si>
  <si>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</si>
  <si>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</si>
  <si>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</si>
  <si>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</si>
  <si>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</si>
  <si>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</si>
  <si>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</si>
  <si>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</si>
  <si>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</si>
  <si>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</si>
  <si>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</si>
  <si>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</si>
  <si>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</si>
  <si>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</si>
  <si>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</si>
  <si>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</si>
  <si>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</si>
  <si>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</si>
  <si>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</si>
  <si>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</si>
  <si>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</si>
  <si>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</si>
  <si>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</si>
  <si>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</si>
  <si>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</si>
  <si>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</si>
  <si>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</si>
  <si>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</si>
  <si>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</si>
  <si>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</si>
  <si>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</si>
  <si>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</si>
  <si>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</si>
  <si>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</si>
  <si>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</si>
  <si>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</si>
  <si>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</si>
  <si>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</si>
  <si>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</si>
  <si>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</si>
  <si>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</si>
  <si>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</si>
  <si>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</si>
  <si>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</si>
  <si>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</si>
  <si>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</si>
  <si>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</si>
  <si>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</si>
  <si>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</si>
  <si>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</si>
  <si>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</si>
  <si>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</si>
  <si>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</si>
  <si>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</si>
  <si>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</si>
  <si>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</si>
  <si>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</si>
  <si>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</si>
  <si>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</si>
  <si>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</si>
  <si>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</si>
  <si>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</si>
  <si>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</si>
  <si>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</si>
  <si>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</si>
  <si>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</si>
  <si>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</si>
  <si>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</si>
  <si>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</si>
  <si>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</si>
  <si>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</si>
  <si>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</si>
  <si>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</si>
  <si>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</si>
  <si>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</si>
  <si>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</si>
  <si>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</si>
  <si>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</si>
  <si>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</si>
  <si>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</si>
  <si>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</si>
  <si>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</si>
  <si>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</si>
  <si>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</si>
  <si>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</si>
  <si>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</si>
  <si>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</si>
  <si>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</si>
  <si>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</si>
  <si>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</si>
  <si>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</si>
  <si>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</si>
  <si>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</si>
  <si>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</si>
  <si>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</si>
  <si>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</si>
  <si>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</si>
  <si>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</si>
  <si>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</si>
  <si>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</si>
  <si>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</si>
  <si>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</si>
  <si>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</si>
  <si>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</si>
  <si>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</si>
  <si>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</si>
  <si>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</si>
  <si>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</si>
  <si>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</si>
  <si>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</si>
  <si>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</si>
  <si>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</si>
  <si>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</si>
  <si>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</si>
  <si>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</si>
  <si>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</si>
  <si>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</si>
  <si>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</si>
  <si>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</si>
  <si>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</si>
  <si>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</si>
  <si>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</si>
  <si>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</si>
  <si>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</si>
  <si>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</si>
  <si>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</si>
  <si>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</si>
  <si>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</si>
  <si>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</si>
  <si>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</si>
  <si>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</si>
  <si>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</si>
  <si>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</si>
  <si>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</si>
  <si>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</si>
  <si>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</si>
  <si>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</si>
  <si>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</si>
  <si>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</si>
  <si>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</si>
  <si>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</si>
  <si>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</si>
  <si>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</si>
  <si>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</si>
  <si>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</si>
  <si>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</si>
  <si>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</si>
  <si>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</si>
  <si>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</si>
  <si>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</si>
  <si>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</si>
  <si>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</si>
  <si>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</si>
  <si>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</si>
  <si>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</si>
  <si>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</si>
  <si>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</si>
  <si>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</si>
  <si>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</si>
  <si>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</si>
  <si>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</si>
  <si>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</si>
  <si>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</si>
  <si>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</si>
  <si>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</si>
  <si>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</si>
  <si>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</si>
  <si>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</si>
  <si>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</si>
  <si>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</si>
  <si>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</si>
  <si>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</si>
  <si>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</si>
  <si>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</si>
  <si>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</si>
  <si>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</si>
  <si>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</si>
  <si>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</si>
  <si>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</si>
  <si>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</si>
  <si>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</si>
  <si>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</si>
  <si>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</si>
  <si>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</si>
  <si>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</si>
  <si>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</si>
  <si>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</si>
  <si>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</si>
  <si>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</si>
  <si>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</si>
  <si>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</si>
  <si>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</si>
  <si>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</si>
  <si>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</si>
  <si>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</si>
  <si>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</si>
  <si>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</si>
  <si>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</si>
  <si>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</si>
  <si>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</si>
  <si>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</si>
  <si>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</si>
  <si>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</si>
  <si>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</si>
  <si>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</si>
  <si>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</si>
  <si>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</si>
  <si>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</si>
  <si>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</si>
  <si>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</si>
  <si>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</si>
  <si>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</si>
  <si>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</si>
  <si>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</si>
  <si>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</si>
  <si>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</si>
  <si>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</si>
  <si>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</si>
  <si>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</si>
  <si>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</si>
  <si>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</si>
  <si>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</si>
  <si>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</si>
  <si>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</si>
  <si>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</si>
  <si>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</si>
  <si>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</si>
  <si>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</si>
  <si>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</si>
  <si>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</si>
  <si>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</si>
  <si>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</si>
  <si>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</si>
  <si>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</si>
  <si>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</si>
  <si>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</si>
  <si>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</si>
  <si>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</si>
  <si>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</si>
  <si>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</si>
  <si>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</si>
  <si>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</si>
  <si>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</si>
  <si>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</si>
  <si>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</si>
  <si>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</si>
  <si>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</si>
  <si>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</si>
  <si>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</si>
  <si>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</si>
  <si>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</si>
  <si>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</si>
  <si>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</si>
  <si>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</si>
  <si>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</si>
  <si>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</si>
  <si>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</si>
  <si>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</si>
  <si>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</si>
  <si>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</si>
  <si>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</si>
  <si>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</si>
  <si>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</si>
  <si>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</si>
  <si>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</si>
  <si>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</si>
  <si>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</si>
  <si>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</si>
  <si>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</si>
  <si>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</si>
  <si>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</si>
  <si>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</si>
  <si>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</si>
  <si>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</si>
  <si>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</si>
  <si>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</si>
  <si>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</si>
  <si>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</si>
  <si>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</si>
  <si>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</si>
  <si>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</si>
  <si>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</si>
  <si>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</si>
  <si>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</si>
  <si>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</si>
  <si>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</si>
  <si>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</si>
  <si>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</si>
  <si>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</si>
  <si>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</si>
  <si>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</si>
  <si>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</si>
  <si>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</si>
  <si>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</si>
  <si>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</si>
  <si>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</si>
  <si>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</si>
  <si>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</si>
  <si>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</si>
  <si>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</si>
  <si>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</si>
  <si>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</si>
  <si>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</si>
  <si>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</si>
  <si>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</si>
  <si>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</si>
  <si>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</si>
  <si>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</si>
  <si>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</si>
  <si>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</si>
  <si>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</si>
  <si>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</si>
  <si>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</si>
  <si>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</si>
  <si>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</si>
  <si>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</si>
  <si>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</si>
  <si>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</si>
  <si>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</si>
  <si>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</si>
  <si>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</si>
  <si>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</si>
  <si>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</si>
  <si>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</si>
  <si>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</si>
  <si>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</si>
  <si>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</si>
  <si>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</si>
  <si>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</si>
  <si>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</si>
  <si>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</si>
  <si>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</si>
  <si>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</si>
  <si>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</si>
  <si>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</si>
  <si>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</si>
  <si>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</si>
  <si>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</si>
  <si>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</si>
  <si>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</si>
  <si>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</si>
  <si>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</si>
  <si>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</si>
  <si>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</si>
  <si>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</si>
  <si>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</si>
  <si>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</si>
  <si>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</si>
  <si>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</si>
  <si>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</si>
  <si>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</si>
  <si>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</si>
  <si>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</si>
  <si>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</si>
  <si>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</si>
  <si>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</si>
  <si>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</si>
  <si>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</si>
  <si>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</si>
  <si>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</si>
  <si>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</si>
  <si>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</si>
  <si>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</si>
  <si>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</si>
  <si>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</si>
  <si>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</si>
  <si>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</si>
  <si>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</si>
  <si>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</si>
  <si>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</si>
  <si>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</si>
  <si>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</si>
  <si>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</si>
  <si>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</si>
  <si>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</si>
  <si>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</si>
  <si>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</si>
  <si>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</si>
  <si>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</si>
  <si>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</si>
  <si>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</si>
  <si>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</si>
  <si>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</si>
  <si>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</si>
  <si>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</si>
  <si>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</si>
  <si>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</si>
  <si>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</si>
  <si>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</si>
  <si>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</si>
  <si>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</si>
  <si>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</si>
  <si>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</si>
  <si>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</si>
  <si>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</si>
  <si>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</si>
  <si>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</si>
  <si>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</si>
  <si>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</si>
  <si>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</si>
  <si>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</si>
  <si>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</si>
  <si>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</si>
  <si>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</si>
  <si>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</si>
  <si>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</si>
  <si>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</si>
  <si>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</si>
  <si>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</si>
  <si>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</si>
  <si>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</si>
  <si>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</si>
  <si>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</si>
  <si>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</si>
  <si>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</si>
  <si>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</si>
  <si>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</si>
  <si>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</si>
  <si>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</si>
  <si>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</si>
  <si>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</si>
  <si>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</si>
  <si>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</si>
  <si>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</si>
  <si>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</si>
  <si>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</si>
  <si>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</si>
  <si>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</si>
  <si>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</si>
  <si>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</si>
  <si>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</si>
  <si>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</si>
  <si>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</si>
  <si>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</si>
  <si>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</si>
  <si>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</si>
  <si>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</si>
  <si>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</si>
  <si>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</si>
  <si>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</si>
  <si>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</si>
  <si>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</si>
  <si>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</si>
  <si>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</si>
  <si>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</si>
  <si>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</si>
  <si>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</si>
  <si>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</si>
  <si>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</si>
  <si>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</si>
  <si>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</si>
  <si>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</si>
  <si>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</si>
  <si>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</si>
  <si>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</si>
  <si>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</si>
  <si>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</si>
  <si>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</si>
  <si>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</si>
  <si>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</si>
  <si>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</si>
  <si>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</si>
  <si>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</si>
  <si>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</si>
  <si>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</si>
  <si>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</si>
  <si>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</si>
  <si>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</si>
  <si>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</si>
  <si>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</si>
  <si>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</si>
  <si>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</si>
  <si>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</si>
  <si>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</si>
  <si>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</si>
  <si>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</si>
  <si>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</si>
  <si>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</si>
  <si>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</si>
  <si>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</si>
  <si>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</si>
  <si>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</si>
  <si>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</si>
  <si>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</si>
  <si>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</si>
  <si>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</si>
  <si>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</si>
  <si>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</si>
  <si>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</si>
  <si>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</si>
  <si>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</si>
  <si>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</si>
  <si>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</si>
  <si>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</si>
  <si>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</si>
  <si>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</si>
  <si>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</si>
  <si>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</si>
  <si>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</si>
  <si>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</si>
  <si>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</si>
  <si>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</si>
  <si>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</si>
  <si>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</si>
  <si>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</si>
  <si>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</si>
  <si>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</si>
  <si>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</si>
  <si>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</si>
  <si>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</si>
  <si>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</si>
  <si>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</si>
  <si>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</si>
  <si>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</si>
  <si>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</si>
  <si>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</si>
  <si>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</si>
  <si>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</si>
  <si>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</si>
  <si>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</si>
  <si>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</si>
  <si>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</si>
  <si>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</si>
  <si>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</si>
  <si>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</si>
  <si>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</si>
  <si>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</si>
  <si>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</si>
  <si>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</si>
  <si>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</si>
  <si>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</si>
  <si>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</si>
  <si>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</si>
  <si>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</si>
  <si>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</si>
  <si>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</si>
  <si>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</si>
  <si>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</si>
  <si>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</si>
  <si>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</si>
  <si>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</si>
  <si>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</si>
  <si>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</si>
  <si>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</si>
  <si>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</si>
  <si>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</si>
  <si>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</si>
  <si>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</si>
  <si>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</si>
  <si>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</si>
  <si>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</si>
  <si>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</si>
  <si>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</si>
  <si>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</si>
  <si>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</si>
  <si>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</si>
  <si>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</si>
  <si>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</si>
  <si>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</si>
  <si>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</si>
  <si>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</si>
  <si>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</si>
  <si>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</si>
  <si>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</si>
  <si>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</si>
  <si>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</si>
  <si>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</si>
  <si>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</si>
  <si>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</si>
  <si>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</si>
  <si>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</si>
  <si>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</si>
  <si>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</si>
  <si>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</si>
  <si>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</si>
  <si>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</si>
  <si>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</si>
  <si>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</si>
  <si>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</si>
  <si>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</si>
  <si>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</si>
  <si>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</si>
  <si>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</si>
  <si>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</si>
  <si>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</si>
  <si>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</si>
  <si>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</si>
  <si>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</si>
  <si>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</si>
  <si>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</si>
  <si>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</si>
  <si>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</si>
  <si>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</si>
  <si>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</si>
  <si>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</si>
  <si>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</si>
  <si>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</si>
  <si>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</si>
  <si>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</si>
  <si>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</si>
  <si>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</si>
  <si>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</si>
  <si>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</si>
  <si>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</si>
  <si>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</si>
  <si>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</si>
  <si>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</si>
  <si>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</si>
  <si>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</si>
  <si>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</si>
  <si>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</si>
  <si>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</si>
  <si>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</si>
  <si>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</si>
  <si>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</si>
  <si>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</si>
  <si>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</si>
  <si>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</si>
  <si>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</si>
  <si>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</si>
  <si>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</si>
  <si>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</si>
  <si>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</si>
  <si>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</si>
  <si>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</si>
  <si>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</si>
  <si>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</si>
  <si>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</si>
  <si>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</si>
  <si>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</si>
  <si>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</si>
  <si>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</si>
  <si>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</si>
  <si>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</si>
  <si>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</si>
  <si>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</si>
  <si>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</si>
  <si>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</si>
  <si>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</si>
  <si>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</si>
  <si>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</si>
  <si>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</si>
  <si>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</si>
  <si>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</si>
  <si>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</si>
  <si>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</si>
  <si>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</si>
  <si>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</si>
  <si>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</si>
  <si>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</si>
  <si>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</si>
  <si>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</si>
  <si>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</si>
  <si>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</si>
  <si>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</si>
  <si>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</si>
  <si>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</si>
  <si>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</si>
  <si>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</si>
  <si>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</si>
  <si>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</si>
  <si>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</si>
  <si>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</si>
  <si>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</si>
  <si>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</si>
  <si>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</si>
  <si>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</si>
  <si>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</si>
  <si>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</si>
  <si>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</si>
  <si>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</si>
  <si>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</si>
  <si>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</si>
  <si>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</si>
  <si>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</si>
  <si>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</si>
  <si>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</si>
  <si>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</si>
  <si>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</si>
  <si>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</si>
  <si>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</si>
  <si>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</si>
  <si>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</si>
  <si>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</si>
  <si>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</si>
  <si>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</si>
  <si>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</si>
  <si>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</si>
  <si>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</si>
  <si>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</si>
  <si>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</si>
  <si>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</si>
  <si>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</si>
  <si>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</si>
  <si>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</si>
  <si>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</si>
  <si>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</si>
  <si>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</si>
  <si>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</si>
  <si>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</si>
  <si>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</si>
  <si>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</si>
  <si>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</si>
  <si>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</si>
  <si>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</si>
  <si>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</si>
  <si>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</si>
  <si>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</si>
  <si>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</si>
  <si>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</si>
  <si>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</si>
  <si>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</si>
  <si>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</si>
  <si>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</si>
  <si>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</si>
  <si>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</si>
  <si>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</si>
  <si>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</si>
  <si>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</si>
  <si>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</si>
  <si>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</si>
  <si>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</si>
  <si>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</si>
  <si>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</si>
  <si>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</si>
  <si>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</si>
  <si>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</si>
  <si>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</si>
  <si>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</si>
  <si>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</si>
  <si>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</si>
  <si>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</si>
  <si>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</si>
  <si>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</si>
  <si>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</si>
  <si>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</si>
  <si>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</si>
  <si>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</si>
  <si>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</si>
  <si>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</si>
  <si>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</si>
  <si>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</si>
  <si>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</si>
  <si>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</si>
  <si>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</si>
  <si>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</si>
  <si>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</si>
  <si>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</si>
  <si>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</si>
  <si>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</si>
  <si>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</si>
  <si>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</si>
  <si>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</si>
  <si>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</si>
  <si>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</si>
  <si>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</si>
  <si>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</si>
  <si>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</si>
  <si>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</si>
  <si>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</si>
  <si>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</si>
  <si>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</si>
  <si>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</si>
  <si>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</si>
  <si>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</si>
  <si>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</si>
  <si>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</si>
  <si>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</si>
  <si>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</si>
  <si>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</si>
  <si>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</si>
  <si>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</si>
  <si>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</si>
  <si>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</si>
  <si>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</si>
  <si>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</si>
  <si>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</si>
  <si>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</si>
  <si>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</si>
  <si>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</si>
  <si>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</si>
  <si>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</si>
  <si>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</si>
  <si>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</si>
  <si>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</si>
  <si>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</si>
  <si>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</si>
  <si>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</si>
  <si>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</si>
  <si>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</si>
  <si>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</si>
  <si>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</si>
  <si>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</si>
  <si>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</si>
  <si>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</si>
  <si>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</si>
  <si>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</si>
  <si>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</si>
  <si>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</si>
  <si>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</si>
  <si>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</si>
  <si>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</si>
  <si>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</si>
  <si>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</si>
  <si>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</si>
  <si>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</si>
  <si>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</si>
  <si>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</si>
  <si>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</si>
  <si>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</si>
  <si>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</si>
  <si>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</si>
  <si>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</si>
  <si>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</si>
  <si>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</si>
  <si>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</si>
  <si>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</si>
  <si>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</si>
  <si>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</si>
  <si>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</si>
  <si>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</si>
  <si>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</si>
  <si>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</si>
  <si>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</si>
  <si>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</si>
  <si>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</si>
  <si>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</si>
  <si>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</si>
  <si>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</si>
  <si>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</si>
  <si>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</si>
  <si>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</si>
  <si>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</si>
  <si>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</si>
  <si>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</si>
  <si>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</si>
  <si>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</si>
  <si>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</si>
  <si>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</si>
  <si>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</si>
  <si>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</si>
  <si>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</si>
  <si>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</si>
  <si>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</si>
  <si>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</si>
  <si>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</si>
  <si>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</si>
  <si>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</si>
  <si>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</si>
  <si>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</si>
  <si>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</si>
  <si>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</si>
  <si>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</si>
  <si>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</si>
  <si>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</si>
  <si>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</si>
  <si>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</si>
  <si>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</si>
  <si>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</si>
  <si>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</si>
  <si>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</si>
  <si>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</si>
  <si>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</si>
  <si>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</si>
  <si>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</si>
  <si>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</si>
  <si>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</si>
  <si>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</si>
  <si>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</si>
  <si>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</si>
  <si>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</si>
  <si>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</si>
  <si>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</si>
  <si>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</si>
  <si>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</si>
  <si>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</si>
  <si>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</si>
  <si>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</si>
  <si>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</si>
  <si>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</si>
  <si>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</si>
  <si>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</si>
  <si>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</si>
  <si>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</si>
  <si>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</si>
  <si>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</si>
  <si>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</si>
  <si>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</si>
  <si>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</si>
  <si>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</si>
  <si>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</si>
  <si>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</si>
  <si>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</si>
  <si>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</si>
  <si>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</si>
  <si>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</si>
  <si>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</si>
  <si>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</si>
  <si>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</si>
  <si>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</si>
  <si>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</si>
  <si>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</si>
  <si>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</si>
  <si>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</si>
  <si>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</si>
  <si>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</si>
  <si>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</si>
  <si>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</si>
  <si>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</si>
  <si>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</si>
  <si>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</si>
  <si>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</si>
  <si>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</si>
  <si>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</si>
  <si>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</si>
  <si>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</si>
  <si>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</si>
  <si>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</si>
  <si>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</si>
  <si>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</si>
  <si>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</si>
  <si>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</si>
  <si>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</si>
  <si>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</si>
  <si>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</si>
  <si>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</si>
  <si>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</si>
  <si>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</si>
  <si>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</si>
  <si>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</si>
  <si>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</si>
  <si>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</si>
  <si>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</si>
  <si>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</si>
  <si>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</si>
  <si>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</si>
  <si>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</si>
  <si>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</si>
  <si>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</si>
  <si>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</si>
  <si>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</si>
  <si>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</si>
  <si>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</si>
  <si>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</si>
  <si>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</si>
  <si>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</si>
  <si>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</si>
  <si>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</si>
  <si>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</si>
  <si>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</si>
  <si>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</si>
  <si>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</si>
  <si>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</si>
  <si>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</si>
  <si>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</si>
  <si>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</si>
  <si>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</si>
  <si>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</si>
  <si>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</si>
  <si>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</si>
  <si>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</si>
  <si>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</si>
  <si>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</si>
  <si>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</si>
  <si>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</si>
  <si>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</si>
  <si>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</si>
  <si>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</si>
  <si>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</si>
  <si>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</si>
  <si>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</si>
  <si>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</si>
  <si>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</si>
  <si>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</si>
  <si>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</si>
  <si>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</si>
  <si>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</si>
  <si>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</si>
  <si>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</si>
  <si>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</si>
  <si>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</si>
  <si>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</si>
  <si>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</si>
  <si>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</si>
  <si>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</si>
  <si>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</si>
  <si>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</si>
  <si>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</si>
  <si>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</si>
  <si>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</si>
  <si>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</si>
  <si>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</si>
  <si>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</si>
  <si>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</si>
  <si>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</si>
  <si>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</si>
  <si>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</si>
  <si>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</si>
  <si>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</si>
  <si>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</si>
  <si>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</si>
  <si>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</si>
  <si>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</si>
  <si>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</si>
  <si>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</si>
  <si>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</si>
  <si>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</si>
  <si>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</si>
  <si>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</si>
  <si>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</si>
  <si>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</si>
  <si>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</si>
  <si>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</si>
  <si>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</si>
  <si>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</si>
  <si>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</si>
  <si>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</si>
  <si>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</si>
  <si>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</si>
  <si>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</si>
  <si>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</si>
  <si>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</si>
  <si>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</si>
  <si>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</si>
  <si>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</si>
  <si>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</si>
  <si>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</si>
  <si>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</si>
  <si>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</si>
  <si>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</si>
  <si>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</si>
  <si>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</si>
  <si>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</si>
  <si>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</si>
  <si>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</si>
  <si>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</si>
  <si>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</si>
  <si>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</si>
  <si>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</si>
  <si>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</si>
  <si>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</si>
  <si>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</si>
  <si>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</si>
  <si>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</si>
  <si>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</si>
  <si>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</si>
  <si>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</si>
  <si>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</si>
  <si>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</si>
  <si>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</si>
  <si>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</si>
  <si>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</si>
  <si>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</si>
  <si>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</si>
  <si>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</si>
  <si>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</si>
  <si>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</si>
  <si>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</si>
  <si>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</si>
  <si>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</si>
  <si>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</si>
  <si>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</si>
  <si>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</si>
  <si>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</si>
  <si>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</si>
  <si>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</si>
  <si>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</si>
  <si>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</si>
  <si>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</si>
  <si>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</si>
  <si>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</si>
  <si>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</si>
  <si>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</si>
  <si>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</si>
  <si>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</si>
  <si>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</si>
  <si>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</si>
  <si>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</si>
  <si>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</si>
  <si>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</si>
  <si>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</si>
  <si>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</si>
  <si>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</si>
  <si>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</si>
  <si>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</si>
  <si>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</si>
  <si>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</si>
  <si>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</si>
  <si>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</si>
  <si>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</si>
  <si>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</si>
  <si>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</si>
  <si>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</si>
  <si>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</si>
  <si>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</si>
  <si>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</si>
  <si>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</si>
  <si>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</si>
  <si>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</si>
  <si>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</si>
  <si>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</si>
  <si>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</si>
  <si>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</si>
  <si>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</si>
  <si>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</si>
  <si>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</si>
  <si>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</si>
  <si>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</si>
  <si>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</si>
  <si>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</si>
  <si>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</si>
  <si>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</si>
  <si>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</si>
  <si>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</si>
  <si>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</si>
  <si>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</si>
  <si>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</si>
  <si>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</si>
  <si>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</si>
  <si>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</si>
  <si>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</si>
  <si>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</si>
  <si>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</si>
  <si>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</si>
  <si>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</si>
  <si>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</si>
  <si>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</si>
  <si>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</si>
  <si>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</si>
  <si>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</si>
  <si>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</si>
  <si>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</si>
  <si>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</si>
  <si>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</si>
  <si>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</si>
  <si>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</si>
  <si>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</si>
  <si>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</si>
  <si>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</si>
  <si>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</si>
  <si>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</si>
  <si>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</si>
  <si>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</si>
  <si>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</si>
  <si>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</si>
  <si>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</si>
  <si>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</si>
  <si>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</si>
  <si>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</si>
  <si>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</si>
  <si>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</si>
  <si>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</si>
  <si>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</si>
  <si>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</si>
  <si>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</si>
  <si>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</si>
  <si>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</si>
  <si>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</si>
  <si>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</si>
  <si>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</si>
  <si>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</si>
  <si>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</si>
  <si>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</si>
  <si>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</si>
  <si>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</si>
  <si>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</si>
  <si>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</si>
  <si>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</si>
  <si>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</si>
  <si>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</si>
  <si>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</si>
  <si>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</si>
  <si>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</si>
  <si>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</si>
  <si>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</si>
  <si>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</si>
  <si>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</si>
  <si>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</si>
  <si>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</si>
  <si>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</si>
  <si>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</si>
  <si>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</si>
  <si>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</si>
  <si>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</si>
  <si>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</si>
  <si>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</si>
  <si>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</si>
  <si>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</si>
  <si>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</si>
  <si>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</si>
  <si>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</si>
  <si>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</si>
  <si>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</si>
  <si>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</si>
  <si>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</si>
  <si>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</si>
  <si>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</si>
  <si>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</si>
  <si>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</si>
  <si>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</si>
  <si>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</si>
  <si>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</si>
  <si>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</si>
  <si>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</si>
  <si>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</si>
  <si>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</si>
  <si>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</si>
  <si>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</si>
  <si>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</si>
  <si>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</si>
  <si>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</si>
  <si>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</si>
  <si>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</si>
  <si>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</si>
  <si>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</si>
  <si>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</si>
  <si>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</si>
  <si>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</si>
  <si>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</si>
  <si>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</si>
  <si>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</si>
  <si>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</si>
  <si>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</si>
  <si>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</si>
  <si>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</si>
  <si>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</si>
  <si>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</si>
  <si>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</si>
  <si>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</si>
  <si>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</si>
  <si>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</si>
  <si>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</si>
  <si>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</si>
  <si>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</si>
  <si>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</si>
  <si>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</si>
  <si>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</si>
  <si>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</si>
  <si>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</si>
  <si>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</si>
  <si>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</si>
  <si>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</si>
  <si>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</si>
  <si>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</si>
  <si>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</si>
  <si>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</si>
  <si>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</si>
  <si>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</si>
  <si>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</si>
  <si>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</si>
  <si>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</si>
  <si>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</si>
  <si>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</si>
  <si>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</si>
  <si>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</si>
  <si>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</si>
  <si>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</si>
  <si>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</si>
  <si>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</si>
  <si>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</si>
  <si>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</si>
  <si>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</si>
  <si>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</si>
  <si>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</si>
  <si>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</si>
  <si>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</si>
  <si>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</si>
  <si>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</si>
  <si>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</si>
  <si>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</si>
  <si>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</si>
  <si>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</si>
  <si>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</si>
  <si>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</si>
  <si>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</si>
  <si>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</si>
  <si>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</si>
  <si>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</si>
  <si>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</si>
  <si>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</si>
  <si>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</si>
  <si>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</si>
  <si>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</si>
  <si>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</si>
  <si>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</si>
  <si>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</si>
  <si>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</si>
  <si>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</si>
  <si>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</si>
  <si>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</si>
  <si>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</si>
  <si>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</si>
  <si>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</si>
  <si>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</si>
  <si>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</si>
  <si>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</si>
  <si>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</si>
  <si>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</si>
  <si>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</si>
  <si>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</si>
  <si>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</si>
  <si>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</si>
  <si>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</si>
  <si>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</si>
  <si>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</si>
  <si>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</si>
  <si>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</si>
  <si>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</si>
  <si>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</si>
  <si>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</si>
  <si>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</si>
  <si>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</si>
  <si>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</si>
  <si>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</si>
  <si>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</si>
  <si>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</si>
  <si>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</si>
  <si>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</si>
  <si>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</si>
  <si>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</si>
  <si>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</si>
  <si>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</si>
  <si>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</si>
  <si>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</si>
  <si>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</si>
  <si>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</si>
  <si>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</si>
  <si>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</si>
  <si>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</si>
  <si>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</si>
  <si>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</si>
  <si>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</si>
  <si>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</si>
  <si>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</si>
  <si>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</si>
  <si>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</si>
  <si>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</si>
  <si>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</si>
  <si>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</si>
  <si>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</si>
  <si>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</si>
  <si>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</si>
  <si>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</si>
  <si>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</si>
  <si>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</si>
  <si>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</si>
  <si>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</si>
  <si>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</si>
  <si>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</si>
  <si>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</si>
  <si>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</si>
  <si>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</si>
  <si>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</si>
  <si>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</si>
  <si>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</si>
  <si>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</si>
  <si>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</si>
  <si>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</si>
  <si>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</si>
  <si>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</si>
  <si>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</si>
  <si>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</si>
  <si>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</si>
  <si>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</si>
  <si>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</si>
  <si>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</si>
  <si>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</si>
  <si>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</si>
  <si>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</si>
  <si>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</si>
  <si>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</si>
  <si>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</si>
  <si>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</si>
  <si>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</si>
  <si>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</si>
  <si>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</si>
  <si>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</si>
  <si>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</si>
  <si>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</si>
  <si>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</si>
  <si>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</si>
  <si>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</si>
  <si>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</si>
  <si>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</si>
  <si>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</si>
  <si>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</si>
  <si>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</si>
  <si>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</si>
  <si>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</si>
  <si>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</si>
  <si>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</si>
  <si>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</si>
  <si>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</si>
  <si>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</si>
  <si>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</si>
  <si>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</si>
  <si>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</si>
  <si>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</si>
  <si>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</si>
  <si>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</si>
  <si>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</si>
  <si>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</si>
  <si>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</si>
  <si>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</si>
  <si>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</si>
  <si>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</si>
  <si>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</si>
  <si>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</si>
  <si>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</si>
  <si>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</si>
  <si>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</si>
  <si>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</si>
  <si>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</si>
  <si>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</si>
  <si>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</si>
  <si>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</si>
  <si>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</si>
  <si>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</si>
  <si>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</si>
  <si>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</si>
  <si>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</si>
  <si>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</si>
  <si>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</si>
  <si>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</si>
  <si>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</si>
  <si>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</si>
  <si>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</si>
  <si>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</si>
  <si>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</si>
  <si>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</si>
  <si>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</si>
  <si>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</si>
  <si>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</si>
  <si>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</si>
  <si>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</si>
  <si>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</si>
  <si>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</si>
  <si>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</si>
  <si>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</si>
  <si>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</si>
  <si>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</si>
  <si>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</si>
  <si>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</si>
  <si>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</si>
  <si>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</si>
  <si>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</si>
  <si>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</si>
  <si>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</si>
  <si>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</si>
  <si>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</si>
  <si>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</si>
  <si>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</si>
  <si>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</si>
  <si>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</si>
  <si>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</si>
  <si>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</si>
  <si>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</si>
  <si>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</si>
  <si>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</si>
  <si>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</si>
  <si>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</si>
  <si>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</si>
  <si>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</si>
  <si>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</si>
  <si>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</si>
  <si>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</si>
  <si>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</si>
  <si>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</si>
  <si>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</si>
  <si>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</si>
  <si>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</si>
  <si>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</si>
  <si>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</si>
  <si>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</si>
  <si>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</si>
  <si>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</si>
  <si>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</si>
  <si>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</si>
  <si>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</si>
  <si>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</si>
  <si>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</si>
  <si>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</si>
  <si>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</si>
  <si>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</si>
  <si>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</si>
  <si>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</si>
  <si>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</si>
  <si>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</si>
  <si>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</si>
  <si>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</si>
  <si>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</si>
  <si>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</si>
  <si>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</si>
  <si>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</si>
  <si>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</si>
  <si>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</si>
  <si>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</si>
  <si>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</si>
  <si>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</si>
  <si>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</si>
  <si>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</si>
  <si>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</si>
  <si>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</si>
  <si>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</si>
  <si>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</si>
  <si>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</si>
  <si>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</si>
  <si>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</si>
  <si>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</si>
  <si>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</si>
  <si>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</si>
  <si>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</si>
  <si>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</si>
  <si>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</si>
  <si>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</si>
  <si>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</si>
  <si>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</si>
  <si>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</si>
  <si>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</si>
  <si>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</si>
  <si>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</si>
  <si>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</si>
  <si>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</si>
  <si>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</si>
  <si>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</si>
  <si>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</si>
  <si>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</si>
  <si>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</si>
  <si>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</si>
  <si>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</si>
  <si>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</si>
  <si>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</si>
  <si>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</si>
  <si>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</si>
  <si>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</si>
  <si>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</si>
  <si>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</si>
  <si>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</si>
  <si>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</si>
  <si>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</si>
  <si>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</si>
  <si>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</si>
  <si>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</si>
  <si>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</si>
  <si>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</si>
  <si>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</si>
  <si>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</si>
  <si>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</si>
  <si>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</si>
  <si>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</si>
  <si>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</si>
  <si>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</si>
  <si>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</si>
  <si>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</si>
  <si>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</si>
  <si>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</si>
  <si>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</si>
  <si>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</si>
  <si>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</si>
  <si>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</si>
  <si>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</si>
  <si>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</si>
  <si>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</si>
  <si>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</si>
  <si>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</si>
  <si>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</si>
  <si>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</si>
  <si>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</si>
  <si>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</si>
  <si>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</si>
  <si>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</si>
  <si>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</si>
  <si>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</si>
  <si>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</si>
  <si>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</si>
  <si>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</si>
  <si>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</si>
  <si>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</si>
  <si>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</si>
  <si>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</si>
  <si>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</si>
  <si>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</si>
  <si>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</si>
  <si>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</si>
  <si>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</si>
  <si>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</si>
  <si>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</si>
  <si>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</si>
  <si>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</si>
  <si>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</si>
  <si>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</si>
  <si>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</si>
  <si>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</si>
  <si>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</si>
  <si>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</si>
  <si>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</si>
  <si>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</si>
  <si>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</si>
  <si>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</si>
  <si>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</si>
  <si>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</si>
  <si>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</si>
  <si>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</si>
  <si>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</si>
  <si>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</si>
  <si>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</si>
  <si>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</si>
  <si>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</si>
  <si>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</si>
  <si>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</si>
  <si>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</si>
  <si>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</si>
  <si>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</si>
  <si>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</si>
  <si>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</si>
  <si>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</si>
  <si>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</si>
  <si>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</si>
  <si>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</si>
  <si>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</si>
  <si>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</si>
  <si>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</si>
  <si>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</si>
  <si>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</si>
  <si>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</si>
  <si>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</si>
  <si>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</si>
  <si>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</si>
  <si>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</si>
  <si>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</si>
  <si>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</si>
  <si>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</si>
  <si>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</si>
  <si>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</si>
  <si>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</si>
  <si>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</si>
  <si>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</si>
  <si>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</si>
  <si>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</si>
  <si>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</si>
  <si>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</si>
  <si>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</si>
  <si>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</si>
  <si>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</si>
  <si>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</si>
  <si>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</si>
  <si>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</si>
  <si>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</si>
  <si>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</si>
  <si>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</si>
  <si>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</si>
  <si>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</si>
  <si>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</si>
  <si>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</si>
  <si>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</si>
  <si>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</si>
  <si>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</si>
  <si>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</si>
  <si>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</si>
  <si>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</si>
  <si>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</si>
  <si>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</si>
  <si>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</si>
  <si>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</si>
  <si>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</si>
  <si>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</si>
  <si>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</si>
  <si>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</si>
  <si>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</si>
  <si>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</si>
  <si>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</si>
  <si>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</si>
  <si>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</si>
  <si>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</si>
  <si>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</si>
  <si>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</si>
  <si>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</si>
  <si>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</si>
  <si>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</si>
  <si>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</si>
  <si>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</si>
  <si>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2021-94-10002066</t>
  </si>
  <si>
    <t>ICBF REGIONAL GUAINIA</t>
  </si>
  <si>
    <t>030 DE 2019</t>
  </si>
  <si>
    <t>PRESTAR EL SERVICIO DE EDUCACION INICAL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ESTABLECIDADS POR EL ICBF, EN ARMONIA CON LA POLITICFA DE ESTADO PARA EL DESARROLLO INTEGRAL DE LA PRIMERA INFANCIA DE CERO A SIEMPRE.</t>
  </si>
  <si>
    <t>082 DE 2017</t>
  </si>
  <si>
    <t>PROMOVER LOS DERECHOS DE LA INFANCIA Y LA ADOLESCENCIA, LA PREVENCION DE LAS VULNERACIONES Y LA CONSTRUCCION DE ENTORNOS PROTECTORES A TRAVES DE LA IMPLEMENTACION DE LA ESTRATEGIA "CONSTRUYENDO JUNTOS ENTORNOS PROTECTORES" EN LA ZONA No 1 DE LA REGION GUAINIA.</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</si>
  <si>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</si>
  <si>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</si>
  <si>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</si>
  <si>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</si>
  <si>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</si>
  <si>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</si>
  <si>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05/05/2019</t>
  </si>
  <si>
    <t>041 DE 2019</t>
  </si>
  <si>
    <t>PROMOVER LA PROTECCION INTEGRAL Y PROYECTOS DE VIDA DE LOS NIÑOS, LAS NIÑAS Y LOS ADOLESCENTES, A TRAVES DE LA IMPLEMENTACION DEL PROGRAMA GENERACION CON BIENESTAR  MODALIDAD ETNICA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</si>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</sst>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4"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2681</v>
      </c>
      <c r="D15" s="35"/>
      <c r="E15" s="35"/>
      <c r="F15" s="5"/>
      <c r="G15" s="32" t="s">
        <v>1168</v>
      </c>
      <c r="H15" s="103" t="s">
        <v>1120</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1120</v>
      </c>
      <c r="J20" s="149"/>
      <c r="K20" s="150">
        <v>880140000</v>
      </c>
      <c r="L20" s="151"/>
      <c r="M20" s="151">
        <v>44561</v>
      </c>
      <c r="N20" s="134">
        <f>+(M20-L20)/30</f>
        <v>1485.3666666666666</v>
      </c>
      <c r="O20" s="137"/>
      <c r="U20" s="133"/>
      <c r="V20" s="105">
        <f ca="1">NOW()</f>
        <v>44194.449606134258</v>
      </c>
      <c r="W20" s="105">
        <f ca="1">NOW()</f>
        <v>44194.449606134258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2682</v>
      </c>
      <c r="C48" s="112" t="s">
        <v>31</v>
      </c>
      <c r="D48" s="110" t="s">
        <v>2683</v>
      </c>
      <c r="E48" s="144">
        <v>43490</v>
      </c>
      <c r="F48" s="144">
        <v>43822</v>
      </c>
      <c r="G48" s="159">
        <f>IF(AND(E48&lt;&gt;"",F48&lt;&gt;""),((F48-E48)/30),"")</f>
        <v>11.066666666666666</v>
      </c>
      <c r="H48" s="114" t="s">
        <v>2684</v>
      </c>
      <c r="I48" s="113" t="s">
        <v>1120</v>
      </c>
      <c r="J48" s="113" t="s">
        <v>1121</v>
      </c>
      <c r="K48" s="116">
        <v>1880456536</v>
      </c>
      <c r="L48" s="115"/>
      <c r="M48" s="117"/>
      <c r="N48" s="115" t="s">
        <v>27</v>
      </c>
      <c r="O48" s="115" t="s">
        <v>1148</v>
      </c>
      <c r="P48" s="78"/>
    </row>
    <row r="49" spans="1:16" s="6" customFormat="1" ht="24.75" customHeight="1" x14ac:dyDescent="0.25">
      <c r="A49" s="142">
        <v>2</v>
      </c>
      <c r="B49" s="121" t="s">
        <v>2682</v>
      </c>
      <c r="C49" s="112" t="s">
        <v>31</v>
      </c>
      <c r="D49" s="110" t="s">
        <v>2685</v>
      </c>
      <c r="E49" s="144">
        <v>43101</v>
      </c>
      <c r="F49" s="144">
        <v>43402</v>
      </c>
      <c r="G49" s="159">
        <f t="shared" ref="G49:G50" si="2">IF(AND(E49&lt;&gt;"",F49&lt;&gt;""),((F49-E49)/30),"")</f>
        <v>10.033333333333333</v>
      </c>
      <c r="H49" s="114" t="s">
        <v>2686</v>
      </c>
      <c r="I49" s="113" t="s">
        <v>1120</v>
      </c>
      <c r="J49" s="113" t="s">
        <v>1121</v>
      </c>
      <c r="K49" s="116">
        <v>454288200</v>
      </c>
      <c r="L49" s="115"/>
      <c r="M49" s="117"/>
      <c r="N49" s="115" t="s">
        <v>27</v>
      </c>
      <c r="O49" s="115" t="s">
        <v>1148</v>
      </c>
      <c r="P49" s="78"/>
    </row>
    <row r="50" spans="1:16" s="6" customFormat="1" ht="24.75" customHeight="1" x14ac:dyDescent="0.25">
      <c r="A50" s="142">
        <v>3</v>
      </c>
      <c r="B50" s="121" t="s">
        <v>2682</v>
      </c>
      <c r="C50" s="112" t="s">
        <v>31</v>
      </c>
      <c r="D50" s="110" t="s">
        <v>2694</v>
      </c>
      <c r="E50" s="120" t="s">
        <v>2693</v>
      </c>
      <c r="F50" s="144">
        <v>43814</v>
      </c>
      <c r="G50" s="159">
        <f t="shared" si="2"/>
        <v>7.4666666666666668</v>
      </c>
      <c r="H50" s="119" t="s">
        <v>2695</v>
      </c>
      <c r="I50" s="113" t="s">
        <v>1120</v>
      </c>
      <c r="J50" s="113" t="s">
        <v>1121</v>
      </c>
      <c r="K50" s="116">
        <v>525439800</v>
      </c>
      <c r="L50" s="115"/>
      <c r="M50" s="117"/>
      <c r="N50" s="115" t="s">
        <v>27</v>
      </c>
      <c r="O50" s="115" t="s">
        <v>1148</v>
      </c>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2687</v>
      </c>
      <c r="E114" s="144">
        <v>43878</v>
      </c>
      <c r="F114" s="144">
        <v>44196</v>
      </c>
      <c r="G114" s="159">
        <f>IF(AND(E114&lt;&gt;"",F114&lt;&gt;""),((F114-E114)/30),"")</f>
        <v>10.6</v>
      </c>
      <c r="H114" s="121" t="s">
        <v>2688</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2689</v>
      </c>
      <c r="E115" s="144">
        <v>43878</v>
      </c>
      <c r="F115" s="144">
        <v>44196</v>
      </c>
      <c r="G115" s="159">
        <f t="shared" ref="G115:G116" si="4">IF(AND(E115&lt;&gt;"",F115&lt;&gt;""),((F115-E115)/30),"")</f>
        <v>10.6</v>
      </c>
      <c r="H115" s="64" t="s">
        <v>2690</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2691</v>
      </c>
      <c r="E116" s="144">
        <v>43878</v>
      </c>
      <c r="F116" s="144">
        <v>44196</v>
      </c>
      <c r="G116" s="159">
        <f t="shared" si="4"/>
        <v>10.6</v>
      </c>
      <c r="H116" s="64" t="s">
        <v>2692</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44007000</v>
      </c>
      <c r="F185" s="92"/>
      <c r="G185" s="93"/>
      <c r="H185" s="88"/>
      <c r="I185" s="90" t="s">
        <v>2627</v>
      </c>
      <c r="J185" s="165">
        <f>+SUM(M179:M183)</f>
        <v>0.05</v>
      </c>
      <c r="K185" s="202" t="s">
        <v>2628</v>
      </c>
      <c r="L185" s="202"/>
      <c r="M185" s="94">
        <f>+J185*(SUM(K20:K35))</f>
        <v>44007000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