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<sst xmlns="http://schemas.openxmlformats.org/spreadsheetml/2006/main" count="3123" uniqueCount="2709">
  <si>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</si>
  <si>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</si>
  <si>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</si>
  <si>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</si>
  <si>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</si>
  <si>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</si>
  <si>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</si>
  <si>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</si>
  <si>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</si>
  <si>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</si>
  <si>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</si>
  <si>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</si>
  <si>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</si>
  <si>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</si>
  <si>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</si>
  <si>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</si>
  <si>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</si>
  <si>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</si>
  <si>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</si>
  <si>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</si>
  <si>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</si>
  <si>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</si>
  <si>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</si>
  <si>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</si>
  <si>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</si>
  <si>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</si>
  <si>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</si>
  <si>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</si>
  <si>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</si>
  <si>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</si>
  <si>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</si>
  <si>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</si>
  <si>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</si>
  <si>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</si>
  <si>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</si>
  <si>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</si>
  <si>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</si>
  <si>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</si>
  <si>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</si>
  <si>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</si>
  <si>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</si>
  <si>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</si>
  <si>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</si>
  <si>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</si>
  <si>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</si>
  <si>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</si>
  <si>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</si>
  <si>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</si>
  <si>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</si>
  <si>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</si>
  <si>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</si>
  <si>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</si>
  <si>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</si>
  <si>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</si>
  <si>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</si>
  <si>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</si>
  <si>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</si>
  <si>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</si>
  <si>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</si>
  <si>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</si>
  <si>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</si>
  <si>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</si>
  <si>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</si>
  <si>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</si>
  <si>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</si>
  <si>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</si>
  <si>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</si>
  <si>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</si>
  <si>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</si>
  <si>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</si>
  <si>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</si>
  <si>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</si>
  <si>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</si>
  <si>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</si>
  <si>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</si>
  <si>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</si>
  <si>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</si>
  <si>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</si>
  <si>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</si>
  <si>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</si>
  <si>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</si>
  <si>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</si>
  <si>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</si>
  <si>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</si>
  <si>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</si>
  <si>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</si>
  <si>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</si>
  <si>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</si>
  <si>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</si>
  <si>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</si>
  <si>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</si>
  <si>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</si>
  <si>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</si>
  <si>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</si>
  <si>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</si>
  <si>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</si>
  <si>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</si>
  <si>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</si>
  <si>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</si>
  <si>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</si>
  <si>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</si>
  <si>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</si>
  <si>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</si>
  <si>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</si>
  <si>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</si>
  <si>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</si>
  <si>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</si>
  <si>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</si>
  <si>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</si>
  <si>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</si>
  <si>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</si>
  <si>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</si>
  <si>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</si>
  <si>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</si>
  <si>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</si>
  <si>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</si>
  <si>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</si>
  <si>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</si>
  <si>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</si>
  <si>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</si>
  <si>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</si>
  <si>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</si>
  <si>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</si>
  <si>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</si>
  <si>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</si>
  <si>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</si>
  <si>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</si>
  <si>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</si>
  <si>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</si>
  <si>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</si>
  <si>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</si>
  <si>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</si>
  <si>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</si>
  <si>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</si>
  <si>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</si>
  <si>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</si>
  <si>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</si>
  <si>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</si>
  <si>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</si>
  <si>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</si>
  <si>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</si>
  <si>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</si>
  <si>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</si>
  <si>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</si>
  <si>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</si>
  <si>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</si>
  <si>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</si>
  <si>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</si>
  <si>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</si>
  <si>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</si>
  <si>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</si>
  <si>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</si>
  <si>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</si>
  <si>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</si>
  <si>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</si>
  <si>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</si>
  <si>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</si>
  <si>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</si>
  <si>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</si>
  <si>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</si>
  <si>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</si>
  <si>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</si>
  <si>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</si>
  <si>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</si>
  <si>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</si>
  <si>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</si>
  <si>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</si>
  <si>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</si>
  <si>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</si>
  <si>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</si>
  <si>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</si>
  <si>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</si>
  <si>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</si>
  <si>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</si>
  <si>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</si>
  <si>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</si>
  <si>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</si>
  <si>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</si>
  <si>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</si>
  <si>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</si>
  <si>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</si>
  <si>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</si>
  <si>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</si>
  <si>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</si>
  <si>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</si>
  <si>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</si>
  <si>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</si>
  <si>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</si>
  <si>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</si>
  <si>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</si>
  <si>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</si>
  <si>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</si>
  <si>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</si>
  <si>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</si>
  <si>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</si>
  <si>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</si>
  <si>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</si>
  <si>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</si>
  <si>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</si>
  <si>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</si>
  <si>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</si>
  <si>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</si>
  <si>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</si>
  <si>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</si>
  <si>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</si>
  <si>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</si>
  <si>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</si>
  <si>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</si>
  <si>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</si>
  <si>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</si>
  <si>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</si>
  <si>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</si>
  <si>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</si>
  <si>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</si>
  <si>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</si>
  <si>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</si>
  <si>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</si>
  <si>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</si>
  <si>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</si>
  <si>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</si>
  <si>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</si>
  <si>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</si>
  <si>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</si>
  <si>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</si>
  <si>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</si>
  <si>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</si>
  <si>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</si>
  <si>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</si>
  <si>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</si>
  <si>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</si>
  <si>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</si>
  <si>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</si>
  <si>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</si>
  <si>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</si>
  <si>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</si>
  <si>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</si>
  <si>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</si>
  <si>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</si>
  <si>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</si>
  <si>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</si>
  <si>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</si>
  <si>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</si>
  <si>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</si>
  <si>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</si>
  <si>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</si>
  <si>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</si>
  <si>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</si>
  <si>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</si>
  <si>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</si>
  <si>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</si>
  <si>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</si>
  <si>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</si>
  <si>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</si>
  <si>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</si>
  <si>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</si>
  <si>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</si>
  <si>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</si>
  <si>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</si>
  <si>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</si>
  <si>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</si>
  <si>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</si>
  <si>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</si>
  <si>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</si>
  <si>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</si>
  <si>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</si>
  <si>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</si>
  <si>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</si>
  <si>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</si>
  <si>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</si>
  <si>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</si>
  <si>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</si>
  <si>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</si>
  <si>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</si>
  <si>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</si>
  <si>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</si>
  <si>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</si>
  <si>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</si>
  <si>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</si>
  <si>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</si>
  <si>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</si>
  <si>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</si>
  <si>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</si>
  <si>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</si>
  <si>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</si>
  <si>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</si>
  <si>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</si>
  <si>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</si>
  <si>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</si>
  <si>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</si>
  <si>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</si>
  <si>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</si>
  <si>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</si>
  <si>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</si>
  <si>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</si>
  <si>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</si>
  <si>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</si>
  <si>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</si>
  <si>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</si>
  <si>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</si>
  <si>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</si>
  <si>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</si>
  <si>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</si>
  <si>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</si>
  <si>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</si>
  <si>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</si>
  <si>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</si>
  <si>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</si>
  <si>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</si>
  <si>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</si>
  <si>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</si>
  <si>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</si>
  <si>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</si>
  <si>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</si>
  <si>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</si>
  <si>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</si>
  <si>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</si>
  <si>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</si>
  <si>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</si>
  <si>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</si>
  <si>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</si>
  <si>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</si>
  <si>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</si>
  <si>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</si>
  <si>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</si>
  <si>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</si>
  <si>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</si>
  <si>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</si>
  <si>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</si>
  <si>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</si>
  <si>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</si>
  <si>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</si>
  <si>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</si>
  <si>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</si>
  <si>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</si>
  <si>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</si>
  <si>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</si>
  <si>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</si>
  <si>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</si>
  <si>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</si>
  <si>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</si>
  <si>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</si>
  <si>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</si>
  <si>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</si>
  <si>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</si>
  <si>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</si>
  <si>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</si>
  <si>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</si>
  <si>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</si>
  <si>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</si>
  <si>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</si>
  <si>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</si>
  <si>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</si>
  <si>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</si>
  <si>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</si>
  <si>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</si>
  <si>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</si>
  <si>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</si>
  <si>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</si>
  <si>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</si>
  <si>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</si>
  <si>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</si>
  <si>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</si>
  <si>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</si>
  <si>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</si>
  <si>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</si>
  <si>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</si>
  <si>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</si>
  <si>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</si>
  <si>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</si>
  <si>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</si>
  <si>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</si>
  <si>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</si>
  <si>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</si>
  <si>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</si>
  <si>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</si>
  <si>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</si>
  <si>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</si>
  <si>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</si>
  <si>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</si>
  <si>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</si>
  <si>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</si>
  <si>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</si>
  <si>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</si>
  <si>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</si>
  <si>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</si>
  <si>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</si>
  <si>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</si>
  <si>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</si>
  <si>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</si>
  <si>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</si>
  <si>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</si>
  <si>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</si>
  <si>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</si>
  <si>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</si>
  <si>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</si>
  <si>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</si>
  <si>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</si>
  <si>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</si>
  <si>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</si>
  <si>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</si>
  <si>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</si>
  <si>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</si>
  <si>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</si>
  <si>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</si>
  <si>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</si>
  <si>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</si>
  <si>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</si>
  <si>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</si>
  <si>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</si>
  <si>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</si>
  <si>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</si>
  <si>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</si>
  <si>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</si>
  <si>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</si>
  <si>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</si>
  <si>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</si>
  <si>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</si>
  <si>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</si>
  <si>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</si>
  <si>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</si>
  <si>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</si>
  <si>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</si>
  <si>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</si>
  <si>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</si>
  <si>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</si>
  <si>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</si>
  <si>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</si>
  <si>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</si>
  <si>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</si>
  <si>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</si>
  <si>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</si>
  <si>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</si>
  <si>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</si>
  <si>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</si>
  <si>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</si>
  <si>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</si>
  <si>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</si>
  <si>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</si>
  <si>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</si>
  <si>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</si>
  <si>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</si>
  <si>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</si>
  <si>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</si>
  <si>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</si>
  <si>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</si>
  <si>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</si>
  <si>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</si>
  <si>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</si>
  <si>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</si>
  <si>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</si>
  <si>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</si>
  <si>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</si>
  <si>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</si>
  <si>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</si>
  <si>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</si>
  <si>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</si>
  <si>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</si>
  <si>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</si>
  <si>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</si>
  <si>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</si>
  <si>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</si>
  <si>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</si>
  <si>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</si>
  <si>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</si>
  <si>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</si>
  <si>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</si>
  <si>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</si>
  <si>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</si>
  <si>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</si>
  <si>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</si>
  <si>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</si>
  <si>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</si>
  <si>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</si>
  <si>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</si>
  <si>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</si>
  <si>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</si>
  <si>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</si>
  <si>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</si>
  <si>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</si>
  <si>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</si>
  <si>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</si>
  <si>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</si>
  <si>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</si>
  <si>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</si>
  <si>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</si>
  <si>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</si>
  <si>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</si>
  <si>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</si>
  <si>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</si>
  <si>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</si>
  <si>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</si>
  <si>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</si>
  <si>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</si>
  <si>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</si>
  <si>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</si>
  <si>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</si>
  <si>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</si>
  <si>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</si>
  <si>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</si>
  <si>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</si>
  <si>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</si>
  <si>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</si>
  <si>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</si>
  <si>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</si>
  <si>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</si>
  <si>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</si>
  <si>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</si>
  <si>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</si>
  <si>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</si>
  <si>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</si>
  <si>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</si>
  <si>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</si>
  <si>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</si>
  <si>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</si>
  <si>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</si>
  <si>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</si>
  <si>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</si>
  <si>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</si>
  <si>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</si>
  <si>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</si>
  <si>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</si>
  <si>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</si>
  <si>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</si>
  <si>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</si>
  <si>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</si>
  <si>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</si>
  <si>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</si>
  <si>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</si>
  <si>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</si>
  <si>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</si>
  <si>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</si>
  <si>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</si>
  <si>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</si>
  <si>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</si>
  <si>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</si>
  <si>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</si>
  <si>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</si>
  <si>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</si>
  <si>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</si>
  <si>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</si>
  <si>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</si>
  <si>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</si>
  <si>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</si>
  <si>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</si>
  <si>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</si>
  <si>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</si>
  <si>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</si>
  <si>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</si>
  <si>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</si>
  <si>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</si>
  <si>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</si>
  <si>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</si>
  <si>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</si>
  <si>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</si>
  <si>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</si>
  <si>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</si>
  <si>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</si>
  <si>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</si>
  <si>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</si>
  <si>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</si>
  <si>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</si>
  <si>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</si>
  <si>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</si>
  <si>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</si>
  <si>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</si>
  <si>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</si>
  <si>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</si>
  <si>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</si>
  <si>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</si>
  <si>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</si>
  <si>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</si>
  <si>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</si>
  <si>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</si>
  <si>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</si>
  <si>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</si>
  <si>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</si>
  <si>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</si>
  <si>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</si>
  <si>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</si>
  <si>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</si>
  <si>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</si>
  <si>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</si>
  <si>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</si>
  <si>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</si>
  <si>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</si>
  <si>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</si>
  <si>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</si>
  <si>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</si>
  <si>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</si>
  <si>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</si>
  <si>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</si>
  <si>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</si>
  <si>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</si>
  <si>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</si>
  <si>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</si>
  <si>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</si>
  <si>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</si>
  <si>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</si>
  <si>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</si>
  <si>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</si>
  <si>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</si>
  <si>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</si>
  <si>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</si>
  <si>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</si>
  <si>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</si>
  <si>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</si>
  <si>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</si>
  <si>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</si>
  <si>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</si>
  <si>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</si>
  <si>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</si>
  <si>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</si>
  <si>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</si>
  <si>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</si>
  <si>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</si>
  <si>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</si>
  <si>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</si>
  <si>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</si>
  <si>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</si>
  <si>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</si>
  <si>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</si>
  <si>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</si>
  <si>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</si>
  <si>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</si>
  <si>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</si>
  <si>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</si>
  <si>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</si>
  <si>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</si>
  <si>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</si>
  <si>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</si>
  <si>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</si>
  <si>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</si>
  <si>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</si>
  <si>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</si>
  <si>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</si>
  <si>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</si>
  <si>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</si>
  <si>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</si>
  <si>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</si>
  <si>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</si>
  <si>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</si>
  <si>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</si>
  <si>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</si>
  <si>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</si>
  <si>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</si>
  <si>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</si>
  <si>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</si>
  <si>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</si>
  <si>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</si>
  <si>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</si>
  <si>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</si>
  <si>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</si>
  <si>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</si>
  <si>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</si>
  <si>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</si>
  <si>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</si>
  <si>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</si>
  <si>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</si>
  <si>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</si>
  <si>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</si>
  <si>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</si>
  <si>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</si>
  <si>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</si>
  <si>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</si>
  <si>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</si>
  <si>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</si>
  <si>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</si>
  <si>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</si>
  <si>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</si>
  <si>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</si>
  <si>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</si>
  <si>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</si>
  <si>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</si>
  <si>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</si>
  <si>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</si>
  <si>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</si>
  <si>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</si>
  <si>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</si>
  <si>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</si>
  <si>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</si>
  <si>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</si>
  <si>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</si>
  <si>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</si>
  <si>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</si>
  <si>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</si>
  <si>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</si>
  <si>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</si>
  <si>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</si>
  <si>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</si>
  <si>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</si>
  <si>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</si>
  <si>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</si>
  <si>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</si>
  <si>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</si>
  <si>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</si>
  <si>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</si>
  <si>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</si>
  <si>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</si>
  <si>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</si>
  <si>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</si>
  <si>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</si>
  <si>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</si>
  <si>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</si>
  <si>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</si>
  <si>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</si>
  <si>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</si>
  <si>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</si>
  <si>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</si>
  <si>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</si>
  <si>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</si>
  <si>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</si>
  <si>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</si>
  <si>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</si>
  <si>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</si>
  <si>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</si>
  <si>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</si>
  <si>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</si>
  <si>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</si>
  <si>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</si>
  <si>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</si>
  <si>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</si>
  <si>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</si>
  <si>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</si>
  <si>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</si>
  <si>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</si>
  <si>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</si>
  <si>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</si>
  <si>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</si>
  <si>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</si>
  <si>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</si>
  <si>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</si>
  <si>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</si>
  <si>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</si>
  <si>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</si>
  <si>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</si>
  <si>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</si>
  <si>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</si>
  <si>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</si>
  <si>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</si>
  <si>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</si>
  <si>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</si>
  <si>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</si>
  <si>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</si>
  <si>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</si>
  <si>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</si>
  <si>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</si>
  <si>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</si>
  <si>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</si>
  <si>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</si>
  <si>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</si>
  <si>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</si>
  <si>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</si>
  <si>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</si>
  <si>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</si>
  <si>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</si>
  <si>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</si>
  <si>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</si>
  <si>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</si>
  <si>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</si>
  <si>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</si>
  <si>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</si>
  <si>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</si>
  <si>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</si>
  <si>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</si>
  <si>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</si>
  <si>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</si>
  <si>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</si>
  <si>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</si>
  <si>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</si>
  <si>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</si>
  <si>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</si>
  <si>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</si>
  <si>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</si>
  <si>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</si>
  <si>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</si>
  <si>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</si>
  <si>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</si>
  <si>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</si>
  <si>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</si>
  <si>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</si>
  <si>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</si>
  <si>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</si>
  <si>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</si>
  <si>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</si>
  <si>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</si>
  <si>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</si>
  <si>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</si>
  <si>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</si>
  <si>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</si>
  <si>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</si>
  <si>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</si>
  <si>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</si>
  <si>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</si>
  <si>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</si>
  <si>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</si>
  <si>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</si>
  <si>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</si>
  <si>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</si>
  <si>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</si>
  <si>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</si>
  <si>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</si>
  <si>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</si>
  <si>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</si>
  <si>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</si>
  <si>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</si>
  <si>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</si>
  <si>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</si>
  <si>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</si>
  <si>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</si>
  <si>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</si>
  <si>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</si>
  <si>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</si>
  <si>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</si>
  <si>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</si>
  <si>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</si>
  <si>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</si>
  <si>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</si>
  <si>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</si>
  <si>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</si>
  <si>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</si>
  <si>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</si>
  <si>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</si>
  <si>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</si>
  <si>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</si>
  <si>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</si>
  <si>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</si>
  <si>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</si>
  <si>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</si>
  <si>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</si>
  <si>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</si>
  <si>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</si>
  <si>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</si>
  <si>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</si>
  <si>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</si>
  <si>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</si>
  <si>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</si>
  <si>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</si>
  <si>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</si>
  <si>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</si>
  <si>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</si>
  <si>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</si>
  <si>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</si>
  <si>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</si>
  <si>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</si>
  <si>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</si>
  <si>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</si>
  <si>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</si>
  <si>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</si>
  <si>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</si>
  <si>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</si>
  <si>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</si>
  <si>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</si>
  <si>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</si>
  <si>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</si>
  <si>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</si>
  <si>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</si>
  <si>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</si>
  <si>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</si>
  <si>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</si>
  <si>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</si>
  <si>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</si>
  <si>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</si>
  <si>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</si>
  <si>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</si>
  <si>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</si>
  <si>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</si>
  <si>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</si>
  <si>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</si>
  <si>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</si>
  <si>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</si>
  <si>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</si>
  <si>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</si>
  <si>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</si>
  <si>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</si>
  <si>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</si>
  <si>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</si>
  <si>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</si>
  <si>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</si>
  <si>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</si>
  <si>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</si>
  <si>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</si>
  <si>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</si>
  <si>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</si>
  <si>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</si>
  <si>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</si>
  <si>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</si>
  <si>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</si>
  <si>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</si>
  <si>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</si>
  <si>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</si>
  <si>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</si>
  <si>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</si>
  <si>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</si>
  <si>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</si>
  <si>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</si>
  <si>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</si>
  <si>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</si>
  <si>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</si>
  <si>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</si>
  <si>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</si>
  <si>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</si>
  <si>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</si>
  <si>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</si>
  <si>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</si>
  <si>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</si>
  <si>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</si>
  <si>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</si>
  <si>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</si>
  <si>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</si>
  <si>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</si>
  <si>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</si>
  <si>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</si>
  <si>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</si>
  <si>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</si>
  <si>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</si>
  <si>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</si>
  <si>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</si>
  <si>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</si>
  <si>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</si>
  <si>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</si>
  <si>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</si>
  <si>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</si>
  <si>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</si>
  <si>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</si>
  <si>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</si>
  <si>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</si>
  <si>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</si>
  <si>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</si>
  <si>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</si>
  <si>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</si>
  <si>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</si>
  <si>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</si>
  <si>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</si>
  <si>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</si>
  <si>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</si>
  <si>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</si>
  <si>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</si>
  <si>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</si>
  <si>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</si>
  <si>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</si>
  <si>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</si>
  <si>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</si>
  <si>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</si>
  <si>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</si>
  <si>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</si>
  <si>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</si>
  <si>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</si>
  <si>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</si>
  <si>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</si>
  <si>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</si>
  <si>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</si>
  <si>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</si>
  <si>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</si>
  <si>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</si>
  <si>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</si>
  <si>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</si>
  <si>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</si>
  <si>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</si>
  <si>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</si>
  <si>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</si>
  <si>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</si>
  <si>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</si>
  <si>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</si>
  <si>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</si>
  <si>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</si>
  <si>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</si>
  <si>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</si>
  <si>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</si>
  <si>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</si>
  <si>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</si>
  <si>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</si>
  <si>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</si>
  <si>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</si>
  <si>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</si>
  <si>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</si>
  <si>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</si>
  <si>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</si>
  <si>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</si>
  <si>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</si>
  <si>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</si>
  <si>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</si>
  <si>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</si>
  <si>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</si>
  <si>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</si>
  <si>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</si>
  <si>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</si>
  <si>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</si>
  <si>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</si>
  <si>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</si>
  <si>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</si>
  <si>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</si>
  <si>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</si>
  <si>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</si>
  <si>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</si>
  <si>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</si>
  <si>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</si>
  <si>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</si>
  <si>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</si>
  <si>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</si>
  <si>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</si>
  <si>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</si>
  <si>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</si>
  <si>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</si>
  <si>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</si>
  <si>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</si>
  <si>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</si>
  <si>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</si>
  <si>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</si>
  <si>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</si>
  <si>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</si>
  <si>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</si>
  <si>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</si>
  <si>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</si>
  <si>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</si>
  <si>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</si>
  <si>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</si>
  <si>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</si>
  <si>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</si>
  <si>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</si>
  <si>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</si>
  <si>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</si>
  <si>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</si>
  <si>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</si>
  <si>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</si>
  <si>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</si>
  <si>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</si>
  <si>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</si>
  <si>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</si>
  <si>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</si>
  <si>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</si>
  <si>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</si>
  <si>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</si>
  <si>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</si>
  <si>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</si>
  <si>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</si>
  <si>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</si>
  <si>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</si>
  <si>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</si>
  <si>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</si>
  <si>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</si>
  <si>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</si>
  <si>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</si>
  <si>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</si>
  <si>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</si>
  <si>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</si>
  <si>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</si>
  <si>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</si>
  <si>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</si>
  <si>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</si>
  <si>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</si>
  <si>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</si>
  <si>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</si>
  <si>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</si>
  <si>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</si>
  <si>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</si>
  <si>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</si>
  <si>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</si>
  <si>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</si>
  <si>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</si>
  <si>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</si>
  <si>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</si>
  <si>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</si>
  <si>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</si>
  <si>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</si>
  <si>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</si>
  <si>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</si>
  <si>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</si>
  <si>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</si>
  <si>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</si>
  <si>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</si>
  <si>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</si>
  <si>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</si>
  <si>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</si>
  <si>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</si>
  <si>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</si>
  <si>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</si>
  <si>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</si>
  <si>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</si>
  <si>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</si>
  <si>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</si>
  <si>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</si>
  <si>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</si>
  <si>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</si>
  <si>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</si>
  <si>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</si>
  <si>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</si>
  <si>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</si>
  <si>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</si>
  <si>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</si>
  <si>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</si>
  <si>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</si>
  <si>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</si>
  <si>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</si>
  <si>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</si>
  <si>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</si>
  <si>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</si>
  <si>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</si>
  <si>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</si>
  <si>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</si>
  <si>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</si>
  <si>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</si>
  <si>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</si>
  <si>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</si>
  <si>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</si>
  <si>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</si>
  <si>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</si>
  <si>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</si>
  <si>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</si>
  <si>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</si>
  <si>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</si>
  <si>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</si>
  <si>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</si>
  <si>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</si>
  <si>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</si>
  <si>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</si>
  <si>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</si>
  <si>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</si>
  <si>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</si>
  <si>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</si>
  <si>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</si>
  <si>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</si>
  <si>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</si>
  <si>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</si>
  <si>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</si>
  <si>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</si>
  <si>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</si>
  <si>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</si>
  <si>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</si>
  <si>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</si>
  <si>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</si>
  <si>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</si>
  <si>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</si>
  <si>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</si>
  <si>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</si>
  <si>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</si>
  <si>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</si>
  <si>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</si>
  <si>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</si>
  <si>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</si>
  <si>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</si>
  <si>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</si>
  <si>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</si>
  <si>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</si>
  <si>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</si>
  <si>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</si>
  <si>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</si>
  <si>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</si>
  <si>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</si>
  <si>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</si>
  <si>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</si>
  <si>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</si>
  <si>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</si>
  <si>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</si>
  <si>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</si>
  <si>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</si>
  <si>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</si>
  <si>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</si>
  <si>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</si>
  <si>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</si>
  <si>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</si>
  <si>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</si>
  <si>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</si>
  <si>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</si>
  <si>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</si>
  <si>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</si>
  <si>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</si>
  <si>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</si>
  <si>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</si>
  <si>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</si>
  <si>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</si>
  <si>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</si>
  <si>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</si>
  <si>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</si>
  <si>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</si>
  <si>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</si>
  <si>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</si>
  <si>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</si>
  <si>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</si>
  <si>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</si>
  <si>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</si>
  <si>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</si>
  <si>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</si>
  <si>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</si>
  <si>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</si>
  <si>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</si>
  <si>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</si>
  <si>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</si>
  <si>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</si>
  <si>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</si>
  <si>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</si>
  <si>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</si>
  <si>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</si>
  <si>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</si>
  <si>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</si>
  <si>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</si>
  <si>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</si>
  <si>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</si>
  <si>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</si>
  <si>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</si>
  <si>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</si>
  <si>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</si>
  <si>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</si>
  <si>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</si>
  <si>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</si>
  <si>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</si>
  <si>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</si>
  <si>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</si>
  <si>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</si>
  <si>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</si>
  <si>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</si>
  <si>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</si>
  <si>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</si>
  <si>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</si>
  <si>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</si>
  <si>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</si>
  <si>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</si>
  <si>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</si>
  <si>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</si>
  <si>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</si>
  <si>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</si>
  <si>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</si>
  <si>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</si>
  <si>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</si>
  <si>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</si>
  <si>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</si>
  <si>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</si>
  <si>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</si>
  <si>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</si>
  <si>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</si>
  <si>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</si>
  <si>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</si>
  <si>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</si>
  <si>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</si>
  <si>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</si>
  <si>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</si>
  <si>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</si>
  <si>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</si>
  <si>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</si>
  <si>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</si>
  <si>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</si>
  <si>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</si>
  <si>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</si>
  <si>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</si>
  <si>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</si>
  <si>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</si>
  <si>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</si>
  <si>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</si>
  <si>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</si>
  <si>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</si>
  <si>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</si>
  <si>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</si>
  <si>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</si>
  <si>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</si>
  <si>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</si>
  <si>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</si>
  <si>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</si>
  <si>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</si>
  <si>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</si>
  <si>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</si>
  <si>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</si>
  <si>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</si>
  <si>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</si>
  <si>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</si>
  <si>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</si>
  <si>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</si>
  <si>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</si>
  <si>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</si>
  <si>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</si>
  <si>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</si>
  <si>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</si>
  <si>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</si>
  <si>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</si>
  <si>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</si>
  <si>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</si>
  <si>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</si>
  <si>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</si>
  <si>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</si>
  <si>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</si>
  <si>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</si>
  <si>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</si>
  <si>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</si>
  <si>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</si>
  <si>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</si>
  <si>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</si>
  <si>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</si>
  <si>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</si>
  <si>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</si>
  <si>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</si>
  <si>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</si>
  <si>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</si>
  <si>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</si>
  <si>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</si>
  <si>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</si>
  <si>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</si>
  <si>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</si>
  <si>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</si>
  <si>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</si>
  <si>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</si>
  <si>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</si>
  <si>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</si>
  <si>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</si>
  <si>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</si>
  <si>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</si>
  <si>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</si>
  <si>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</si>
  <si>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</si>
  <si>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</si>
  <si>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</si>
  <si>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</si>
  <si>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</si>
  <si>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</si>
  <si>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</si>
  <si>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</si>
  <si>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</si>
  <si>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</si>
  <si>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</si>
  <si>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</si>
  <si>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</si>
  <si>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</si>
  <si>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</si>
  <si>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</si>
  <si>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</si>
  <si>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</si>
  <si>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</si>
  <si>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</si>
  <si>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</si>
  <si>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</si>
  <si>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</si>
  <si>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</si>
  <si>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</si>
  <si>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</si>
  <si>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</si>
  <si>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</si>
  <si>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</si>
  <si>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</si>
  <si>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</si>
  <si>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</si>
  <si>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</si>
  <si>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</si>
  <si>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</si>
  <si>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</si>
  <si>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</si>
  <si>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</si>
  <si>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</si>
  <si>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</si>
  <si>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</si>
  <si>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</si>
  <si>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</si>
  <si>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</si>
  <si>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</si>
  <si>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</si>
  <si>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</si>
  <si>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</si>
  <si>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</si>
  <si>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</si>
  <si>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</si>
  <si>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</si>
  <si>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</si>
  <si>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</si>
  <si>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</si>
  <si>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</si>
  <si>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</si>
  <si>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</si>
  <si>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</si>
  <si>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</si>
  <si>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</si>
  <si>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</si>
  <si>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</si>
  <si>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</si>
  <si>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</si>
  <si>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</si>
  <si>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</si>
  <si>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</si>
  <si>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</si>
  <si>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</si>
  <si>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</si>
  <si>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</si>
  <si>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</si>
  <si>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</si>
  <si>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</si>
  <si>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</si>
  <si>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</si>
  <si>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</si>
  <si>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</si>
  <si>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</si>
  <si>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</si>
  <si>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</si>
  <si>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</si>
  <si>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</si>
  <si>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</si>
  <si>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</si>
  <si>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</si>
  <si>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</si>
  <si>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</si>
  <si>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</si>
  <si>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</si>
  <si>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</si>
  <si>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</si>
  <si>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</si>
  <si>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</si>
  <si>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</si>
  <si>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</si>
  <si>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</si>
  <si>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</si>
  <si>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</si>
  <si>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</si>
  <si>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</si>
  <si>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</si>
  <si>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</si>
  <si>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</si>
  <si>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</si>
  <si>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</si>
  <si>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</si>
  <si>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</si>
  <si>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</si>
  <si>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</si>
  <si>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</si>
  <si>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</si>
  <si>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</si>
  <si>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</si>
  <si>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</si>
  <si>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</si>
  <si>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</si>
  <si>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</si>
  <si>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</si>
  <si>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</si>
  <si>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</si>
  <si>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</si>
  <si>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</si>
  <si>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</si>
  <si>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</si>
  <si>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</si>
  <si>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</si>
  <si>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</si>
  <si>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</si>
  <si>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</si>
  <si>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</si>
  <si>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</si>
  <si>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</si>
  <si>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</si>
  <si>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</si>
  <si>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</si>
  <si>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</si>
  <si>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</si>
  <si>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</si>
  <si>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</si>
  <si>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</si>
  <si>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</si>
  <si>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</si>
  <si>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</si>
  <si>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</si>
  <si>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</si>
  <si>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</si>
  <si>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</si>
  <si>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</si>
  <si>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</si>
  <si>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</si>
  <si>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</si>
  <si>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</si>
  <si>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</si>
  <si>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</si>
  <si>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</si>
  <si>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</si>
  <si>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</si>
  <si>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</si>
  <si>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</si>
  <si>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</si>
  <si>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</si>
  <si>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</si>
  <si>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</si>
  <si>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</si>
  <si>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</si>
  <si>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</si>
  <si>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</si>
  <si>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</si>
  <si>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</si>
  <si>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</si>
  <si>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</si>
  <si>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</si>
  <si>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</si>
  <si>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</si>
  <si>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</si>
  <si>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</si>
  <si>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</si>
  <si>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</si>
  <si>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</si>
  <si>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</si>
  <si>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</si>
  <si>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</si>
  <si>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</si>
  <si>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</si>
  <si>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</si>
  <si>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</si>
  <si>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</si>
  <si>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</si>
  <si>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</si>
  <si>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</si>
  <si>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</si>
  <si>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</si>
  <si>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</si>
  <si>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</si>
  <si>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</si>
  <si>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</si>
  <si>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</si>
  <si>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</si>
  <si>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</si>
  <si>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</si>
  <si>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</si>
  <si>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</si>
  <si>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</si>
  <si>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</si>
  <si>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</si>
  <si>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</si>
  <si>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</si>
  <si>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</si>
  <si>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</si>
  <si>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</si>
  <si>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</si>
  <si>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</si>
  <si>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</si>
  <si>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</si>
  <si>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</si>
  <si>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</si>
  <si>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</si>
  <si>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</si>
  <si>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</si>
  <si>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</si>
  <si>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</si>
  <si>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</si>
  <si>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</si>
  <si>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</si>
  <si>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</si>
  <si>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</si>
  <si>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</si>
  <si>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</si>
  <si>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</si>
  <si>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</si>
  <si>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</si>
  <si>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</si>
  <si>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</si>
  <si>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</si>
  <si>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</si>
  <si>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</si>
  <si>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</si>
  <si>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</si>
  <si>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</si>
  <si>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</si>
  <si>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</si>
  <si>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</si>
  <si>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</si>
  <si>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</si>
  <si>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</si>
  <si>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</si>
  <si>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</si>
  <si>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</si>
  <si>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</si>
  <si>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</si>
  <si>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</si>
  <si>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</si>
  <si>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</si>
  <si>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</si>
  <si>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</si>
  <si>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</si>
  <si>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</si>
  <si>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</si>
  <si>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</si>
  <si>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</si>
  <si>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</si>
  <si>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</si>
  <si>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</si>
  <si>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</si>
  <si>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</si>
  <si>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</si>
  <si>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</si>
  <si>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</si>
  <si>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</si>
  <si>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</si>
  <si>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</si>
  <si>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</si>
  <si>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</si>
  <si>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</si>
  <si>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</si>
  <si>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</si>
  <si>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</si>
  <si>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</si>
  <si>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</si>
  <si>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</si>
  <si>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</si>
  <si>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</si>
  <si>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</si>
  <si>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</si>
  <si>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</si>
  <si>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</si>
  <si>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</si>
  <si>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</si>
  <si>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</si>
  <si>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</si>
  <si>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</si>
  <si>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</si>
  <si>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</si>
  <si>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</si>
  <si>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</si>
  <si>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</si>
  <si>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</si>
  <si>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</si>
  <si>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</si>
  <si>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</si>
  <si>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</si>
  <si>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</si>
  <si>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</si>
  <si>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</si>
  <si>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</si>
  <si>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</si>
  <si>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</si>
  <si>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</si>
  <si>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</si>
  <si>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</si>
  <si>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</si>
  <si>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</si>
  <si>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</si>
  <si>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</si>
  <si>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</si>
  <si>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</si>
  <si>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</si>
  <si>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</si>
  <si>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</si>
  <si>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</si>
  <si>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</si>
  <si>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</si>
  <si>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</si>
  <si>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</si>
  <si>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</si>
  <si>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</si>
  <si>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</si>
  <si>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</si>
  <si>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</si>
  <si>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</si>
  <si>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</si>
  <si>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</si>
  <si>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</si>
  <si>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</si>
  <si>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</si>
  <si>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</si>
  <si>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</si>
  <si>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</si>
  <si>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</si>
  <si>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</si>
  <si>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</si>
  <si>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</si>
  <si>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</si>
  <si>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</si>
  <si>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</si>
  <si>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</si>
  <si>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</si>
  <si>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</si>
  <si>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</si>
  <si>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</si>
  <si>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</si>
  <si>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</si>
  <si>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</si>
  <si>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</si>
  <si>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</si>
  <si>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</si>
  <si>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</si>
  <si>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</si>
  <si>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</si>
  <si>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</si>
  <si>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</si>
  <si>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</si>
  <si>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</si>
  <si>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</si>
  <si>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</si>
  <si>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</si>
  <si>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</si>
  <si>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</si>
  <si>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</si>
  <si>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</si>
  <si>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</si>
  <si>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</si>
  <si>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</si>
  <si>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</si>
  <si>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</si>
  <si>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</si>
  <si>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</si>
  <si>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</si>
  <si>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</si>
  <si>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</si>
  <si>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</si>
  <si>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</si>
  <si>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</si>
  <si>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</si>
  <si>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</si>
  <si>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</si>
  <si>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</si>
  <si>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</si>
  <si>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</si>
  <si>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</si>
  <si>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</si>
  <si>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</si>
  <si>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</si>
  <si>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</si>
  <si>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</si>
  <si>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</si>
  <si>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</si>
  <si>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</si>
  <si>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</si>
  <si>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</si>
  <si>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</si>
  <si>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</si>
  <si>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</si>
  <si>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</si>
  <si>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</si>
  <si>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</si>
  <si>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</si>
  <si>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</si>
  <si>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</si>
  <si>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</si>
  <si>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</si>
  <si>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</si>
  <si>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</si>
  <si>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</si>
  <si>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</si>
  <si>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</si>
  <si>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</si>
  <si>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</si>
  <si>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</si>
  <si>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</si>
  <si>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</si>
  <si>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</si>
  <si>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</si>
  <si>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</si>
  <si>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</si>
  <si>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</si>
  <si>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</si>
  <si>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</si>
  <si>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</si>
  <si>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</si>
  <si>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</si>
  <si>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</si>
  <si>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</si>
  <si>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</si>
  <si>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</si>
  <si>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</si>
  <si>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</si>
  <si>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</si>
  <si>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</si>
  <si>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</si>
  <si>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</si>
  <si>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</si>
  <si>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</si>
  <si>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</si>
  <si>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</si>
  <si>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</si>
  <si>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</si>
  <si>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</si>
  <si>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</si>
  <si>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</si>
  <si>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</si>
  <si>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</si>
  <si>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</si>
  <si>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</si>
  <si>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</si>
  <si>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</si>
  <si>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</si>
  <si>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</si>
  <si>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</si>
  <si>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</si>
  <si>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</si>
  <si>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</si>
  <si>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</si>
  <si>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</si>
  <si>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</si>
  <si>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</si>
  <si>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</si>
  <si>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</si>
  <si>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</si>
  <si>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</si>
  <si>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</si>
  <si>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</si>
  <si>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</si>
  <si>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</si>
  <si>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</si>
  <si>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</si>
  <si>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</si>
  <si>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</si>
  <si>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</si>
  <si>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</si>
  <si>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</si>
  <si>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</si>
  <si>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</si>
  <si>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</si>
  <si>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</si>
  <si>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</si>
  <si>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</si>
  <si>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</si>
  <si>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</si>
  <si>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</si>
  <si>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</si>
  <si>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</si>
  <si>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</si>
  <si>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</si>
  <si>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</si>
  <si>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</si>
  <si>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</si>
  <si>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</si>
  <si>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</si>
  <si>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</si>
  <si>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</si>
  <si>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</si>
  <si>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</si>
  <si>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</si>
  <si>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</si>
  <si>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</si>
  <si>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</si>
  <si>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</si>
  <si>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</si>
  <si>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</si>
  <si>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</si>
  <si>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</si>
  <si>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</si>
  <si>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</si>
  <si>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</si>
  <si>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</si>
  <si>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</si>
  <si>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</si>
  <si>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</si>
  <si>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</si>
  <si>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</si>
  <si>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</si>
  <si>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</si>
  <si>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</si>
  <si>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</si>
  <si>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</si>
  <si>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</si>
  <si>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</si>
  <si>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</si>
  <si>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</si>
  <si>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</si>
  <si>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</si>
  <si>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</si>
  <si>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</si>
  <si>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</si>
  <si>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</si>
  <si>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</si>
  <si>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</si>
  <si>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</si>
  <si>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</si>
  <si>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</si>
  <si>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</si>
  <si>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</si>
  <si>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</si>
  <si>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</si>
  <si>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</si>
  <si>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</si>
  <si>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</si>
  <si>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</si>
  <si>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</si>
  <si>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</si>
  <si>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</si>
  <si>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</si>
  <si>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</si>
  <si>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</si>
  <si>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</si>
  <si>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</si>
  <si>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</si>
  <si>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</si>
  <si>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</si>
  <si>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</si>
  <si>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</si>
  <si>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</si>
  <si>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</si>
  <si>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</si>
  <si>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</si>
  <si>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</si>
  <si>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</si>
  <si>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</si>
  <si>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</si>
  <si>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</si>
  <si>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</si>
  <si>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</si>
  <si>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</si>
  <si>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</si>
  <si>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</si>
  <si>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</si>
  <si>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</si>
  <si>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</si>
  <si>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</si>
  <si>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</si>
  <si>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</si>
  <si>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</si>
  <si>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</si>
  <si>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</si>
  <si>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</si>
  <si>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</si>
  <si>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</si>
  <si>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</si>
  <si>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</si>
  <si>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</si>
  <si>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</si>
  <si>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</si>
  <si>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</si>
  <si>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</si>
  <si>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</si>
  <si>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</si>
  <si>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</si>
  <si>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</si>
  <si>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</si>
  <si>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</si>
  <si>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</si>
  <si>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</si>
  <si>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</si>
  <si>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</si>
  <si>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</si>
  <si>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</si>
  <si>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</si>
  <si>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</si>
  <si>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</si>
  <si>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</si>
  <si>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</si>
  <si>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</si>
  <si>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</si>
  <si>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</si>
  <si>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</si>
  <si>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</si>
  <si>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</si>
  <si>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</si>
  <si>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</si>
  <si>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</si>
  <si>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</si>
  <si>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</si>
  <si>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</si>
  <si>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</si>
  <si>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</si>
  <si>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</si>
  <si>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</si>
  <si>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</si>
  <si>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</si>
  <si>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</si>
  <si>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</si>
  <si>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</si>
  <si>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</si>
  <si>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</si>
  <si>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</si>
  <si>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</si>
  <si>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</si>
  <si>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</si>
  <si>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</si>
  <si>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</si>
  <si>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</si>
  <si>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</si>
  <si>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</si>
  <si>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</si>
  <si>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</si>
  <si>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</si>
  <si>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</si>
  <si>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</si>
  <si>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</si>
  <si>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</si>
  <si>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</si>
  <si>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</si>
  <si>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</si>
  <si>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</si>
  <si>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</si>
  <si>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</si>
  <si>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</si>
  <si>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</si>
  <si>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</si>
  <si>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</si>
  <si>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</si>
  <si>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</si>
  <si>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</si>
  <si>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</si>
  <si>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</si>
  <si>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</si>
  <si>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</si>
  <si>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</si>
  <si>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</si>
  <si>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</si>
  <si>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</si>
  <si>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</si>
  <si>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</si>
  <si>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</si>
  <si>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</si>
  <si>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</si>
  <si>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</si>
  <si>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</si>
  <si>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</si>
  <si>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</si>
  <si>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</si>
  <si>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</si>
  <si>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</si>
  <si>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</si>
  <si>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</si>
  <si>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</si>
  <si>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</si>
  <si>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</si>
  <si>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</si>
  <si>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</si>
  <si>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</si>
  <si>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</si>
  <si>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</si>
  <si>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</si>
  <si>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</si>
  <si>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</si>
  <si>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</si>
  <si>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</si>
  <si>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</si>
  <si>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</si>
  <si>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</si>
  <si>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</si>
  <si>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</si>
  <si>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</si>
  <si>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</si>
  <si>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</si>
  <si>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</si>
  <si>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</si>
  <si>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</si>
  <si>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</si>
  <si>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</si>
  <si>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</si>
  <si>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</si>
  <si>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</si>
  <si>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</si>
  <si>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</si>
  <si>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</si>
  <si>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</si>
  <si>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</si>
  <si>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</si>
  <si>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</si>
  <si>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</si>
  <si>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</si>
  <si>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</si>
  <si>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</si>
  <si>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</si>
  <si>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</si>
  <si>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</si>
  <si>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</si>
  <si>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</si>
  <si>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</si>
  <si>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</si>
  <si>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</si>
  <si>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</si>
  <si>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</si>
  <si>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</si>
  <si>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</si>
  <si>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</si>
  <si>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</si>
  <si>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</si>
  <si>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</si>
  <si>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</si>
  <si>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</si>
  <si>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</si>
  <si>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</si>
  <si>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</si>
  <si>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</si>
  <si>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</si>
  <si>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</si>
  <si>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</si>
  <si>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</si>
  <si>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</si>
  <si>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</si>
  <si>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</si>
  <si>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</si>
  <si>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</si>
  <si>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</si>
  <si>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</si>
  <si>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</si>
  <si>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</si>
  <si>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</si>
  <si>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</si>
  <si>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</si>
  <si>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</si>
  <si>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</si>
  <si>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</si>
  <si>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</si>
  <si>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</si>
  <si>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</si>
  <si>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</si>
  <si>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</si>
  <si>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</si>
  <si>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</si>
  <si>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</si>
  <si>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</si>
  <si>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</si>
  <si>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</si>
  <si>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</si>
  <si>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</si>
  <si>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</si>
  <si>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</si>
  <si>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</si>
  <si>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</si>
  <si>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</si>
  <si>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</si>
  <si>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</si>
  <si>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</si>
  <si>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</si>
  <si>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</si>
  <si>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</si>
  <si>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</si>
  <si>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</si>
  <si>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</si>
  <si>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</si>
  <si>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</si>
  <si>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</si>
  <si>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</si>
  <si>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</si>
  <si>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</si>
  <si>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</si>
  <si>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</si>
  <si>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</si>
  <si>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</si>
  <si>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</si>
  <si>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</si>
  <si>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</si>
  <si>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</si>
  <si>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</si>
  <si>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</si>
  <si>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</si>
  <si>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</si>
  <si>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</si>
  <si>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</si>
  <si>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</si>
  <si>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</si>
  <si>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</si>
  <si>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</si>
  <si>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</si>
  <si>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</si>
  <si>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</si>
  <si>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</si>
  <si>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</si>
  <si>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</si>
  <si>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</si>
  <si>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</si>
  <si>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</si>
  <si>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</si>
  <si>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</si>
  <si>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</si>
  <si>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</si>
  <si>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</si>
  <si>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</si>
  <si>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</si>
  <si>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</si>
  <si>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</si>
  <si>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</si>
  <si>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</si>
  <si>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</si>
  <si>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</si>
  <si>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</si>
  <si>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</si>
  <si>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</si>
  <si>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</si>
  <si>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</si>
  <si>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</si>
  <si>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</si>
  <si>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</si>
  <si>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</si>
  <si>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</si>
  <si>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</si>
  <si>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</si>
  <si>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</si>
  <si>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</si>
  <si>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</si>
  <si>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</si>
  <si>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</si>
  <si>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</si>
  <si>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</si>
  <si>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</si>
  <si>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</si>
  <si>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</si>
  <si>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</si>
  <si>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</si>
  <si>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</si>
  <si>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</si>
  <si>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</si>
  <si>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</si>
  <si>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</si>
  <si>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</si>
  <si>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</si>
  <si>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</si>
  <si>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</si>
  <si>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</si>
  <si>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</si>
  <si>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</si>
  <si>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</si>
  <si>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</si>
  <si>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</si>
  <si>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</si>
  <si>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</si>
  <si>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</si>
  <si>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</si>
  <si>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</si>
  <si>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</si>
  <si>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</si>
  <si>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</si>
  <si>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</si>
  <si>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</si>
  <si>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</si>
  <si>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</si>
  <si>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</si>
  <si>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</si>
  <si>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</si>
  <si>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</si>
  <si>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</si>
  <si>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</si>
  <si>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</si>
  <si>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</si>
  <si>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</si>
  <si>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</si>
  <si>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</si>
  <si>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</si>
  <si>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</si>
  <si>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</si>
  <si>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</si>
  <si>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</si>
  <si>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</si>
  <si>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</si>
  <si>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</si>
  <si>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</si>
  <si>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</si>
  <si>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</si>
  <si>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</si>
  <si>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</si>
  <si>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</si>
  <si>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</si>
  <si>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</si>
  <si>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</si>
  <si>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</si>
  <si>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</si>
  <si>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</si>
  <si>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</si>
  <si>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</si>
  <si>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</si>
  <si>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</si>
  <si>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</si>
  <si>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</si>
  <si>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</si>
  <si>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</si>
  <si>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</si>
  <si>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</si>
  <si>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</si>
  <si>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</si>
  <si>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</si>
  <si>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</si>
  <si>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</si>
  <si>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</si>
  <si>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</si>
  <si>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</si>
  <si>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</si>
  <si>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</si>
  <si>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</si>
  <si>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</si>
  <si>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</si>
  <si>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</si>
  <si>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</si>
  <si>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</si>
  <si>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</si>
  <si>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</si>
  <si>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</si>
  <si>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</si>
  <si>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</si>
  <si>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</si>
  <si>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</si>
  <si>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</si>
  <si>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</si>
  <si>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</si>
  <si>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</si>
  <si>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</si>
  <si>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</si>
  <si>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</si>
  <si>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</si>
  <si>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</si>
  <si>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</si>
  <si>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</si>
  <si>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</si>
  <si>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</si>
  <si>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</si>
  <si>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</si>
  <si>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</si>
  <si>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</si>
  <si>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</si>
  <si>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</si>
  <si>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</si>
  <si>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</si>
  <si>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</si>
  <si>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</si>
  <si>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</si>
  <si>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</si>
  <si>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</si>
  <si>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</si>
  <si>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</si>
  <si>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</si>
  <si>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</si>
  <si>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</si>
  <si>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</si>
  <si>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</si>
  <si>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</si>
  <si>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</si>
  <si>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</si>
  <si>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</si>
  <si>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</si>
  <si>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</si>
  <si>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</si>
  <si>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</si>
  <si>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</si>
  <si>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</si>
  <si>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</si>
  <si>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</si>
  <si>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</si>
  <si>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</si>
  <si>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</si>
  <si>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</si>
  <si>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</si>
  <si>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</si>
  <si>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</si>
  <si>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</si>
  <si>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</si>
  <si>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</si>
  <si>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</si>
  <si>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</si>
  <si>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</si>
  <si>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</si>
  <si>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</si>
  <si>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</si>
  <si>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</si>
  <si>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</si>
  <si>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</si>
  <si>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</si>
  <si>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</si>
  <si>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</si>
  <si>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</si>
  <si>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</si>
  <si>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</si>
  <si>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</si>
  <si>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</si>
  <si>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</si>
  <si>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</si>
  <si>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</si>
  <si>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</si>
  <si>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</si>
  <si>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</si>
  <si>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</si>
  <si>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</si>
  <si>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</si>
  <si>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</si>
  <si>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</si>
  <si>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</si>
  <si>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</si>
  <si>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</si>
  <si>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</si>
  <si>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</si>
  <si>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</si>
  <si>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</si>
  <si>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</si>
  <si>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</si>
  <si>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</si>
  <si>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</si>
  <si>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</si>
  <si>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</si>
  <si>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</si>
  <si>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</si>
  <si>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</si>
  <si>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</si>
  <si>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</si>
  <si>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</si>
  <si>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</si>
  <si>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</si>
  <si>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</si>
  <si>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</si>
  <si>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</si>
  <si>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</si>
  <si>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</si>
  <si>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</si>
  <si>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</si>
  <si>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</si>
  <si>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</si>
  <si>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</si>
  <si>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</si>
  <si>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</si>
  <si>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</si>
  <si>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</si>
  <si>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</si>
  <si>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</si>
  <si>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</si>
  <si>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</si>
  <si>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</si>
  <si>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</si>
  <si>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</si>
  <si>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</si>
  <si>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</si>
  <si>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</si>
  <si>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</si>
  <si>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</si>
  <si>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</si>
  <si>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</si>
  <si>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</si>
  <si>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</si>
  <si>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</si>
  <si>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</si>
  <si>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</si>
  <si>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</si>
  <si>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</si>
  <si>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</si>
  <si>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</si>
  <si>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</si>
  <si>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</si>
  <si>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</si>
  <si>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</si>
  <si>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</si>
  <si>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</si>
  <si>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</si>
  <si>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</si>
  <si>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</si>
  <si>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</si>
  <si>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</si>
  <si>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</si>
  <si>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</si>
  <si>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</si>
  <si>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</si>
  <si>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</si>
  <si>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</si>
  <si>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</si>
  <si>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</si>
  <si>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</si>
  <si>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</si>
  <si>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</si>
  <si>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</si>
  <si>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</si>
  <si>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</si>
  <si>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</si>
  <si>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</si>
  <si>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</si>
  <si>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</si>
  <si>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</si>
  <si>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</si>
  <si>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</si>
  <si>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</si>
  <si>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</si>
  <si>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</si>
  <si>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</si>
  <si>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</si>
  <si>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</si>
  <si>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</si>
  <si>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</si>
  <si>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</si>
  <si>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</si>
  <si>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</si>
  <si>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</si>
  <si>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</si>
  <si>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</si>
  <si>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</si>
  <si>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</si>
  <si>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</si>
  <si>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</si>
  <si>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</si>
  <si>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</si>
  <si>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</si>
  <si>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</si>
  <si>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</si>
  <si>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</si>
  <si>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</si>
  <si>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</si>
  <si>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</si>
  <si>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</si>
  <si>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</si>
  <si>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</si>
  <si>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</si>
  <si>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</si>
  <si>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</si>
  <si>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</si>
  <si>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</si>
  <si>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</si>
  <si>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</si>
  <si>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</si>
  <si>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</si>
  <si>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</si>
  <si>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</si>
  <si>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</si>
  <si>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</si>
  <si>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</si>
  <si>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</si>
  <si>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</si>
  <si>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</si>
  <si>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</si>
  <si>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</si>
  <si>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</si>
  <si>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</si>
  <si>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</si>
  <si>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</si>
  <si>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</si>
  <si>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</si>
  <si>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</si>
  <si>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</si>
  <si>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</si>
  <si>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</si>
  <si>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</si>
  <si>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</si>
  <si>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</si>
  <si>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</si>
  <si>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</si>
  <si>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</si>
  <si>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</si>
  <si>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</si>
  <si>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</si>
  <si>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</si>
  <si>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</si>
  <si>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</si>
  <si>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</si>
  <si>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</si>
  <si>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</si>
  <si>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</si>
  <si>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</si>
  <si>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</si>
  <si>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</si>
  <si>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</si>
  <si>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</si>
  <si>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</si>
  <si>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</si>
  <si>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</si>
  <si>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</si>
  <si>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</si>
  <si>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</si>
  <si>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</si>
  <si>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</si>
  <si>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</si>
  <si>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</si>
  <si>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</si>
  <si>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</si>
  <si>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</si>
  <si>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</si>
  <si>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</si>
  <si>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</si>
  <si>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</si>
  <si>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</si>
  <si>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</si>
  <si>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</si>
  <si>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</si>
  <si>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</si>
  <si>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</si>
  <si>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</si>
  <si>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</si>
  <si>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</si>
  <si>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</si>
  <si>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</si>
  <si>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</si>
  <si>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</si>
  <si>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</si>
  <si>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</si>
  <si>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</si>
  <si>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</si>
  <si>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</si>
  <si>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</si>
  <si>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</si>
  <si>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</si>
  <si>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</si>
  <si>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</si>
  <si>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</si>
  <si>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</si>
  <si>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</si>
  <si>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</si>
  <si>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</si>
  <si>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</si>
  <si>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</si>
  <si>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</si>
  <si>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</si>
  <si>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</si>
  <si>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</si>
  <si>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</si>
  <si>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</si>
  <si>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</si>
  <si>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</si>
  <si>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</si>
  <si>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</si>
  <si>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</si>
  <si>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</si>
  <si>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</si>
  <si>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</si>
  <si>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</si>
  <si>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</si>
  <si>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</si>
  <si>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</si>
  <si>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</si>
  <si>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</si>
  <si>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</si>
  <si>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</si>
  <si>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</si>
  <si>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</si>
  <si>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</si>
  <si>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</si>
  <si>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</si>
  <si>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</si>
  <si>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</si>
  <si>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</si>
  <si>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</si>
  <si>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</si>
  <si>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</si>
  <si>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</si>
  <si>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</si>
  <si>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</si>
  <si>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</si>
  <si>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</si>
  <si>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</si>
  <si>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</si>
  <si>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</si>
  <si>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</si>
  <si>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</si>
  <si>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</si>
  <si>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</si>
  <si>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</si>
  <si>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</si>
  <si>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</si>
  <si>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</si>
  <si>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</si>
  <si>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</si>
  <si>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</si>
  <si>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</si>
  <si>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</si>
  <si>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</si>
  <si>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</si>
  <si>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</si>
  <si>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</si>
  <si>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</si>
  <si>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</si>
  <si>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</si>
  <si>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</si>
  <si>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</si>
  <si>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</si>
  <si>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</si>
  <si>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</si>
  <si>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</si>
  <si>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</si>
  <si>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</si>
  <si>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</si>
  <si>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</si>
  <si>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</si>
  <si>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</si>
  <si>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</si>
  <si>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</si>
  <si>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</si>
  <si>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</si>
  <si>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</si>
  <si>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</si>
  <si>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</si>
  <si>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</si>
  <si>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</si>
  <si>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</si>
  <si>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</si>
  <si>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</si>
  <si>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</si>
  <si>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</si>
  <si>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</si>
  <si>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</si>
  <si>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</si>
  <si>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</si>
  <si>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</si>
  <si>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</si>
  <si>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</si>
  <si>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</si>
  <si>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</si>
  <si>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</si>
  <si>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</si>
  <si>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</si>
  <si>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</si>
  <si>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</si>
  <si>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</si>
  <si>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</si>
  <si>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</si>
  <si>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</si>
  <si>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</si>
  <si>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</si>
  <si>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</si>
  <si>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</si>
  <si>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</si>
  <si>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</si>
  <si>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</si>
  <si>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</si>
  <si>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</si>
  <si>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</si>
  <si>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</si>
  <si>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</si>
  <si>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</si>
  <si>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</si>
  <si>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</si>
  <si>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</si>
  <si>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</si>
  <si>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</si>
  <si>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</si>
  <si>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</si>
  <si>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</si>
  <si>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</si>
  <si>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</si>
  <si>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</si>
  <si>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</si>
  <si>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</si>
  <si>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</si>
  <si>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</si>
  <si>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</si>
  <si>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</si>
  <si>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</si>
  <si>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</si>
  <si>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</si>
  <si>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</si>
  <si>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</si>
  <si>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</si>
  <si>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</si>
  <si>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</si>
  <si>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</si>
  <si>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</si>
  <si>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</si>
  <si>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2021-50-10001302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</si>
</sst>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741</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186"/>
      <c r="I20" s="148" t="s">
        <v>741</v>
      </c>
      <c r="J20" s="149" t="s">
        <v>742</v>
      </c>
      <c r="K20" s="150">
        <v>599583965</v>
      </c>
      <c r="L20" s="151"/>
      <c r="M20" s="151">
        <v>44561</v>
      </c>
      <c r="N20" s="134">
        <f>+(M20-L20)/30</f>
        <v>1485.3666666666666</v>
      </c>
      <c r="O20" s="137"/>
      <c r="U20" s="133"/>
      <c r="V20" s="105">
        <f ca="1">NOW()</f>
        <v>44194.503834953706</v>
      </c>
      <c r="W20" s="105">
        <f ca="1">NOW()</f>
        <v>44194.503834953706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CORPORACIÓN CERES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2689</v>
      </c>
      <c r="E48" s="144">
        <v>41528</v>
      </c>
      <c r="F48" s="144">
        <v>41988</v>
      </c>
      <c r="G48" s="159">
        <f>IF(AND(E48&lt;&gt;"",F48&lt;&gt;""),((F48-E48)/30),"")</f>
        <v>15.333333333333334</v>
      </c>
      <c r="H48" s="114" t="s">
        <v>2688</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2687</v>
      </c>
      <c r="C49" s="112" t="s">
        <v>31</v>
      </c>
      <c r="D49" s="110" t="s">
        <v>2690</v>
      </c>
      <c r="E49" s="144">
        <v>41527</v>
      </c>
      <c r="F49" s="144">
        <v>41988</v>
      </c>
      <c r="G49" s="159">
        <f t="shared" ref="G49:G50" si="2">IF(AND(E49&lt;&gt;"",F49&lt;&gt;""),((F49-E49)/30),"")</f>
        <v>15.366666666666667</v>
      </c>
      <c r="H49" s="114" t="s">
        <v>2691</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2687</v>
      </c>
      <c r="C50" s="112" t="s">
        <v>31</v>
      </c>
      <c r="D50" s="110" t="s">
        <v>2697</v>
      </c>
      <c r="E50" s="144">
        <v>42009</v>
      </c>
      <c r="F50" s="144">
        <v>42369</v>
      </c>
      <c r="G50" s="159">
        <f t="shared" si="2"/>
        <v>12</v>
      </c>
      <c r="H50" s="119" t="s">
        <v>2692</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2687</v>
      </c>
      <c r="C51" s="112" t="s">
        <v>31</v>
      </c>
      <c r="D51" s="110" t="s">
        <v>2694</v>
      </c>
      <c r="E51" s="144">
        <v>42009</v>
      </c>
      <c r="F51" s="144">
        <v>42369</v>
      </c>
      <c r="G51" s="159">
        <f t="shared" ref="G51:G107" si="3">IF(AND(E51&lt;&gt;"",F51&lt;&gt;""),((F51-E51)/30),"")</f>
        <v>12</v>
      </c>
      <c r="H51" s="114" t="s">
        <v>2693</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2687</v>
      </c>
      <c r="C52" s="112" t="s">
        <v>31</v>
      </c>
      <c r="D52" s="110" t="s">
        <v>2696</v>
      </c>
      <c r="E52" s="144">
        <v>42004</v>
      </c>
      <c r="F52" s="144">
        <v>42369</v>
      </c>
      <c r="G52" s="159">
        <f t="shared" si="3"/>
        <v>12.166666666666666</v>
      </c>
      <c r="H52" s="119" t="s">
        <v>2695</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2687</v>
      </c>
      <c r="C53" s="112" t="s">
        <v>31</v>
      </c>
      <c r="D53" s="110" t="s">
        <v>2698</v>
      </c>
      <c r="E53" s="144">
        <v>42401</v>
      </c>
      <c r="F53" s="144">
        <v>42674</v>
      </c>
      <c r="G53" s="159">
        <f t="shared" si="3"/>
        <v>9.1</v>
      </c>
      <c r="H53" s="119" t="s">
        <v>2699</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2687</v>
      </c>
      <c r="C54" s="112" t="s">
        <v>31</v>
      </c>
      <c r="D54" s="110" t="s">
        <v>2701</v>
      </c>
      <c r="E54" s="144">
        <v>42398</v>
      </c>
      <c r="F54" s="144">
        <v>42674</v>
      </c>
      <c r="G54" s="159">
        <f t="shared" si="3"/>
        <v>9.1999999999999993</v>
      </c>
      <c r="H54" s="119" t="s">
        <v>2700</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2687</v>
      </c>
      <c r="C55" s="112" t="s">
        <v>31</v>
      </c>
      <c r="D55" s="110" t="s">
        <v>2703</v>
      </c>
      <c r="E55" s="144">
        <v>42398</v>
      </c>
      <c r="F55" s="144">
        <v>42674</v>
      </c>
      <c r="G55" s="159">
        <f t="shared" si="3"/>
        <v>9.1999999999999993</v>
      </c>
      <c r="H55" s="119" t="s">
        <v>2702</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2687</v>
      </c>
      <c r="C56" s="112" t="s">
        <v>31</v>
      </c>
      <c r="D56" s="110" t="s">
        <v>2704</v>
      </c>
      <c r="E56" s="144">
        <v>42682</v>
      </c>
      <c r="F56" s="144">
        <v>42719</v>
      </c>
      <c r="G56" s="159">
        <f t="shared" si="3"/>
        <v>1.2333333333333334</v>
      </c>
      <c r="H56" s="119" t="s">
        <v>2705</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2687</v>
      </c>
      <c r="C57" s="65" t="s">
        <v>31</v>
      </c>
      <c r="D57" s="63" t="s">
        <v>2706</v>
      </c>
      <c r="E57" s="144">
        <v>42720</v>
      </c>
      <c r="F57" s="144">
        <v>43084</v>
      </c>
      <c r="G57" s="159">
        <f t="shared" si="3"/>
        <v>12.133333333333333</v>
      </c>
      <c r="H57" s="119" t="s">
        <v>2705</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0.03</v>
      </c>
      <c r="G179" s="164">
        <f>IF(F179&gt;0,SUM(E179+F179),"")</f>
        <v>0.05</v>
      </c>
      <c r="H179" s="5"/>
      <c r="I179" s="221" t="s">
        <v>2670</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29979198.25</v>
      </c>
      <c r="F185" s="92"/>
      <c r="G185" s="93"/>
      <c r="H185" s="88"/>
      <c r="I185" s="90" t="s">
        <v>2627</v>
      </c>
      <c r="J185" s="165">
        <f>+SUM(M179:M183)</f>
        <v>0.05</v>
      </c>
      <c r="K185" s="202" t="s">
        <v>2628</v>
      </c>
      <c r="L185" s="202"/>
      <c r="M185" s="94">
        <f>+J185*(SUM(K20:K35))</f>
        <v>29979198.25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2020-12-29T17:06:07Z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