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AROLD\Desktop\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7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<sst xmlns="http://schemas.openxmlformats.org/spreadsheetml/2006/main" count="3123" uniqueCount="2709">
  <si>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</si>
  <si>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</si>
  <si>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</si>
  <si>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</si>
  <si>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</si>
  <si>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</si>
  <si>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</si>
  <si>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</si>
  <si>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</si>
  <si>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</si>
  <si>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</si>
  <si>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</si>
  <si>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</si>
  <si>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</si>
  <si>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</si>
  <si>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</si>
  <si>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</si>
  <si>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</si>
  <si>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</si>
  <si>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</si>
  <si>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</si>
  <si>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</si>
  <si>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</si>
  <si>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</si>
  <si>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</si>
  <si>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</si>
  <si>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</si>
  <si>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</si>
  <si>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</si>
  <si>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</si>
  <si>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</si>
  <si>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</si>
  <si>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</si>
  <si>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</si>
  <si>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</si>
  <si>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</si>
  <si>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</si>
  <si>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</si>
  <si>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</si>
  <si>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</si>
  <si>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</si>
  <si>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</si>
  <si>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</si>
  <si>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</si>
  <si>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</si>
  <si>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</si>
  <si>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</si>
  <si>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</si>
  <si>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</si>
  <si>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</si>
  <si>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</si>
  <si>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</si>
  <si>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</si>
  <si>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</si>
  <si>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</si>
  <si>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</si>
  <si>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</si>
  <si>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</si>
  <si>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</si>
  <si>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</si>
  <si>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</si>
  <si>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</si>
  <si>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</si>
  <si>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</si>
  <si>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</si>
  <si>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</si>
  <si>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</si>
  <si>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</si>
  <si>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</si>
  <si>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</si>
  <si>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</si>
  <si>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</si>
  <si>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</si>
  <si>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</si>
  <si>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</si>
  <si>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</si>
  <si>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</si>
  <si>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</si>
  <si>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</si>
  <si>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</si>
  <si>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</si>
  <si>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</si>
  <si>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</si>
  <si>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</si>
  <si>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</si>
  <si>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</si>
  <si>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</si>
  <si>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</si>
  <si>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</si>
  <si>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</si>
  <si>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</si>
  <si>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</si>
  <si>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</si>
  <si>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</si>
  <si>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</si>
  <si>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</si>
  <si>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</si>
  <si>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</si>
  <si>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</si>
  <si>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</si>
  <si>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</si>
  <si>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</si>
  <si>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</si>
  <si>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</si>
  <si>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</si>
  <si>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</si>
  <si>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</si>
  <si>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</si>
  <si>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</si>
  <si>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</si>
  <si>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</si>
  <si>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</si>
  <si>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</si>
  <si>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</si>
  <si>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</si>
  <si>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</si>
  <si>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</si>
  <si>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</si>
  <si>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</si>
  <si>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</si>
  <si>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</si>
  <si>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</si>
  <si>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</si>
  <si>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</si>
  <si>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</si>
  <si>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</si>
  <si>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</si>
  <si>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</si>
  <si>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</si>
  <si>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</si>
  <si>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</si>
  <si>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</si>
  <si>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</si>
  <si>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</si>
  <si>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</si>
  <si>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</si>
  <si>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</si>
  <si>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</si>
  <si>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</si>
  <si>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</si>
  <si>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</si>
  <si>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</si>
  <si>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</si>
  <si>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</si>
  <si>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</si>
  <si>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</si>
  <si>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</si>
  <si>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</si>
  <si>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</si>
  <si>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</si>
  <si>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</si>
  <si>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</si>
  <si>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</si>
  <si>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</si>
  <si>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</si>
  <si>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</si>
  <si>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</si>
  <si>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</si>
  <si>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</si>
  <si>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</si>
  <si>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</si>
  <si>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</si>
  <si>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</si>
  <si>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</si>
  <si>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</si>
  <si>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</si>
  <si>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</si>
  <si>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</si>
  <si>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</si>
  <si>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</si>
  <si>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</si>
  <si>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</si>
  <si>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</si>
  <si>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</si>
  <si>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</si>
  <si>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</si>
  <si>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</si>
  <si>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</si>
  <si>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</si>
  <si>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</si>
  <si>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</si>
  <si>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</si>
  <si>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</si>
  <si>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</si>
  <si>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</si>
  <si>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</si>
  <si>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</si>
  <si>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</si>
  <si>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</si>
  <si>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</si>
  <si>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</si>
  <si>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</si>
  <si>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</si>
  <si>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</si>
  <si>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</si>
  <si>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</si>
  <si>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</si>
  <si>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</si>
  <si>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</si>
  <si>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</si>
  <si>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</si>
  <si>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</si>
  <si>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</si>
  <si>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</si>
  <si>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</si>
  <si>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</si>
  <si>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</si>
  <si>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</si>
  <si>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</si>
  <si>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</si>
  <si>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</si>
  <si>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</si>
  <si>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</si>
  <si>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</si>
  <si>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</si>
  <si>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</si>
  <si>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</si>
  <si>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</si>
  <si>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</si>
  <si>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</si>
  <si>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</si>
  <si>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</si>
  <si>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</si>
  <si>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</si>
  <si>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</si>
  <si>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</si>
  <si>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</si>
  <si>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</si>
  <si>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</si>
  <si>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</si>
  <si>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</si>
  <si>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</si>
  <si>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</si>
  <si>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</si>
  <si>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</si>
  <si>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</si>
  <si>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</si>
  <si>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</si>
  <si>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</si>
  <si>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</si>
  <si>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</si>
  <si>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</si>
  <si>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</si>
  <si>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</si>
  <si>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</si>
  <si>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</si>
  <si>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</si>
  <si>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</si>
  <si>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</si>
  <si>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</si>
  <si>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</si>
  <si>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</si>
  <si>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</si>
  <si>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</si>
  <si>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</si>
  <si>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</si>
  <si>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</si>
  <si>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</si>
  <si>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</si>
  <si>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</si>
  <si>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</si>
  <si>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</si>
  <si>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</si>
  <si>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</si>
  <si>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</si>
  <si>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</si>
  <si>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</si>
  <si>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</si>
  <si>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</si>
  <si>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</si>
  <si>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</si>
  <si>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</si>
  <si>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</si>
  <si>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</si>
  <si>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</si>
  <si>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</si>
  <si>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</si>
  <si>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</si>
  <si>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</si>
  <si>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</si>
  <si>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</si>
  <si>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</si>
  <si>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</si>
  <si>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</si>
  <si>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</si>
  <si>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</si>
  <si>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</si>
  <si>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</si>
  <si>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</si>
  <si>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</si>
  <si>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</si>
  <si>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</si>
  <si>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</si>
  <si>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</si>
  <si>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</si>
  <si>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</si>
  <si>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</si>
  <si>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</si>
  <si>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</si>
  <si>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</si>
  <si>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</si>
  <si>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</si>
  <si>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</si>
  <si>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</si>
  <si>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</si>
  <si>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</si>
  <si>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</si>
  <si>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</si>
  <si>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</si>
  <si>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</si>
  <si>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</si>
  <si>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</si>
  <si>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</si>
  <si>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</si>
  <si>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</si>
  <si>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</si>
  <si>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</si>
  <si>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</si>
  <si>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</si>
  <si>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</si>
  <si>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</si>
  <si>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</si>
  <si>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</si>
  <si>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</si>
  <si>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</si>
  <si>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</si>
  <si>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</si>
  <si>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</si>
  <si>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</si>
  <si>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</si>
  <si>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</si>
  <si>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</si>
  <si>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</si>
  <si>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</si>
  <si>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</si>
  <si>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</si>
  <si>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</si>
  <si>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</si>
  <si>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</si>
  <si>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</si>
  <si>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</si>
  <si>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</si>
  <si>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</si>
  <si>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</si>
  <si>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</si>
  <si>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</si>
  <si>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</si>
  <si>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</si>
  <si>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</si>
  <si>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</si>
  <si>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</si>
  <si>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</si>
  <si>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</si>
  <si>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</si>
  <si>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</si>
  <si>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</si>
  <si>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</si>
  <si>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</si>
  <si>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</si>
  <si>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</si>
  <si>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</si>
  <si>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</si>
  <si>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</si>
  <si>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</si>
  <si>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</si>
  <si>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</si>
  <si>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</si>
  <si>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</si>
  <si>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</si>
  <si>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</si>
  <si>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</si>
  <si>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</si>
  <si>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</si>
  <si>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</si>
  <si>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</si>
  <si>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</si>
  <si>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</si>
  <si>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</si>
  <si>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</si>
  <si>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</si>
  <si>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</si>
  <si>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</si>
  <si>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</si>
  <si>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</si>
  <si>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</si>
  <si>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</si>
  <si>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</si>
  <si>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</si>
  <si>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</si>
  <si>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</si>
  <si>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</si>
  <si>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</si>
  <si>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</si>
  <si>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</si>
  <si>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</si>
  <si>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</si>
  <si>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</si>
  <si>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</si>
  <si>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</si>
  <si>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</si>
  <si>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</si>
  <si>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</si>
  <si>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</si>
  <si>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</si>
  <si>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</si>
  <si>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</si>
  <si>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</si>
  <si>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</si>
  <si>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</si>
  <si>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</si>
  <si>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</si>
  <si>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</si>
  <si>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</si>
  <si>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</si>
  <si>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</si>
  <si>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</si>
  <si>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</si>
  <si>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</si>
  <si>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</si>
  <si>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</si>
  <si>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</si>
  <si>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</si>
  <si>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</si>
  <si>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</si>
  <si>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</si>
  <si>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</si>
  <si>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</si>
  <si>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</si>
  <si>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</si>
  <si>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</si>
  <si>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</si>
  <si>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</si>
  <si>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</si>
  <si>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</si>
  <si>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</si>
  <si>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</si>
  <si>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</si>
  <si>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</si>
  <si>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</si>
  <si>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</si>
  <si>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</si>
  <si>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</si>
  <si>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</si>
  <si>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</si>
  <si>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</si>
  <si>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</si>
  <si>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</si>
  <si>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</si>
  <si>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</si>
  <si>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</si>
  <si>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</si>
  <si>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</si>
  <si>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</si>
  <si>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</si>
  <si>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</si>
  <si>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</si>
  <si>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</si>
  <si>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</si>
  <si>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</si>
  <si>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</si>
  <si>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</si>
  <si>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</si>
  <si>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</si>
  <si>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</si>
  <si>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</si>
  <si>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</si>
  <si>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</si>
  <si>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</si>
  <si>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</si>
  <si>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</si>
  <si>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</si>
  <si>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</si>
  <si>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</si>
  <si>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</si>
  <si>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</si>
  <si>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</si>
  <si>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</si>
  <si>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</si>
  <si>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</si>
  <si>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</si>
  <si>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</si>
  <si>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</si>
  <si>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</si>
  <si>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</si>
  <si>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</si>
  <si>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</si>
  <si>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</si>
  <si>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</si>
  <si>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</si>
  <si>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</si>
  <si>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</si>
  <si>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</si>
  <si>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</si>
  <si>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</si>
  <si>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</si>
  <si>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</si>
  <si>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</si>
  <si>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</si>
  <si>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</si>
  <si>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</si>
  <si>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</si>
  <si>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</si>
  <si>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</si>
  <si>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</si>
  <si>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</si>
  <si>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</si>
  <si>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</si>
  <si>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</si>
  <si>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</si>
  <si>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</si>
  <si>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</si>
  <si>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</si>
  <si>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</si>
  <si>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</si>
  <si>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</si>
  <si>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</si>
  <si>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</si>
  <si>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</si>
  <si>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</si>
  <si>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</si>
  <si>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</si>
  <si>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</si>
  <si>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</si>
  <si>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</si>
  <si>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</si>
  <si>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</si>
  <si>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</si>
  <si>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</si>
  <si>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</si>
  <si>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</si>
  <si>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</si>
  <si>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</si>
  <si>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</si>
  <si>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</si>
  <si>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</si>
  <si>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</si>
  <si>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</si>
  <si>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</si>
  <si>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</si>
  <si>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</si>
  <si>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</si>
  <si>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</si>
  <si>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</si>
  <si>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</si>
  <si>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</si>
  <si>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</si>
  <si>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</si>
  <si>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</si>
  <si>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</si>
  <si>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</si>
  <si>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</si>
  <si>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</si>
  <si>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</si>
  <si>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</si>
  <si>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</si>
  <si>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</si>
  <si>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</si>
  <si>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</si>
  <si>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</si>
  <si>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</si>
  <si>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</si>
  <si>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</si>
  <si>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</si>
  <si>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</si>
  <si>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</si>
  <si>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</si>
  <si>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</si>
  <si>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</si>
  <si>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</si>
  <si>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</si>
  <si>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</si>
  <si>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</si>
  <si>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</si>
  <si>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</si>
  <si>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</si>
  <si>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</si>
  <si>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</si>
  <si>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</si>
  <si>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</si>
  <si>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</si>
  <si>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</si>
  <si>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</si>
  <si>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</si>
  <si>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</si>
  <si>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</si>
  <si>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</si>
  <si>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</si>
  <si>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</si>
  <si>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</si>
  <si>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</si>
  <si>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</si>
  <si>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</si>
  <si>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</si>
  <si>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</si>
  <si>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</si>
  <si>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</si>
  <si>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</si>
  <si>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</si>
  <si>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</si>
  <si>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</si>
  <si>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</si>
  <si>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</si>
  <si>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</si>
  <si>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</si>
  <si>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</si>
  <si>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</si>
  <si>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</si>
  <si>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</si>
  <si>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</si>
  <si>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</si>
  <si>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</si>
  <si>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</si>
  <si>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</si>
  <si>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</si>
  <si>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</si>
  <si>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</si>
  <si>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</si>
  <si>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</si>
  <si>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</si>
  <si>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</si>
  <si>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</si>
  <si>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</si>
  <si>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</si>
  <si>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</si>
  <si>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</si>
  <si>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</si>
  <si>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</si>
  <si>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</si>
  <si>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</si>
  <si>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</si>
  <si>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</si>
  <si>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</si>
  <si>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</si>
  <si>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</si>
  <si>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</si>
  <si>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</si>
  <si>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</si>
  <si>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</si>
  <si>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</si>
  <si>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</si>
  <si>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</si>
  <si>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</si>
  <si>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</si>
  <si>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</si>
  <si>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</si>
  <si>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</si>
  <si>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</si>
  <si>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</si>
  <si>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</si>
  <si>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</si>
  <si>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</si>
  <si>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</si>
  <si>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</si>
  <si>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</si>
  <si>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</si>
  <si>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</si>
  <si>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</si>
  <si>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</si>
  <si>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</si>
  <si>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</si>
  <si>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</si>
  <si>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</si>
  <si>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</si>
  <si>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</si>
  <si>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</si>
  <si>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</si>
  <si>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</si>
  <si>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</si>
  <si>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</si>
  <si>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</si>
  <si>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</si>
  <si>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</si>
  <si>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</si>
  <si>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</si>
  <si>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</si>
  <si>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</si>
  <si>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</si>
  <si>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</si>
  <si>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</si>
  <si>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</si>
  <si>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</si>
  <si>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</si>
  <si>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</si>
  <si>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</si>
  <si>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</si>
  <si>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</si>
  <si>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</si>
  <si>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</si>
  <si>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</si>
  <si>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</si>
  <si>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</si>
  <si>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</si>
  <si>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</si>
  <si>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</si>
  <si>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</si>
  <si>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</si>
  <si>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</si>
  <si>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</si>
  <si>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</si>
  <si>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</si>
  <si>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</si>
  <si>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</si>
  <si>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</si>
  <si>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</si>
  <si>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</si>
  <si>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</si>
  <si>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</si>
  <si>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</si>
  <si>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</si>
  <si>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</si>
  <si>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</si>
  <si>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</si>
  <si>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</si>
  <si>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</si>
  <si>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</si>
  <si>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</si>
  <si>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</si>
  <si>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</si>
  <si>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</si>
  <si>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</si>
  <si>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</si>
  <si>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</si>
  <si>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</si>
  <si>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</si>
  <si>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</si>
  <si>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</si>
  <si>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</si>
  <si>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</si>
  <si>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</si>
  <si>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</si>
  <si>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</si>
  <si>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</si>
  <si>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</si>
  <si>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</si>
  <si>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</si>
  <si>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</si>
  <si>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</si>
  <si>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</si>
  <si>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</si>
  <si>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</si>
  <si>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</si>
  <si>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</si>
  <si>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</si>
  <si>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</si>
  <si>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</si>
  <si>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</si>
  <si>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</si>
  <si>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</si>
  <si>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</si>
  <si>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</si>
  <si>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</si>
  <si>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</si>
  <si>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</si>
  <si>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</si>
  <si>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</si>
  <si>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</si>
  <si>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</si>
  <si>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</si>
  <si>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</si>
  <si>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</si>
  <si>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</si>
  <si>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</si>
  <si>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</si>
  <si>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</si>
  <si>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</si>
  <si>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</si>
  <si>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</si>
  <si>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</si>
  <si>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</si>
  <si>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</si>
  <si>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</si>
  <si>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</si>
  <si>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</si>
  <si>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</si>
  <si>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</si>
  <si>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</si>
  <si>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</si>
  <si>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</si>
  <si>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</si>
  <si>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</si>
  <si>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</si>
  <si>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</si>
  <si>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</si>
  <si>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</si>
  <si>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</si>
  <si>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</si>
  <si>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</si>
  <si>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</si>
  <si>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</si>
  <si>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</si>
  <si>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</si>
  <si>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</si>
  <si>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</si>
  <si>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</si>
  <si>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</si>
  <si>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</si>
  <si>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</si>
  <si>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</si>
  <si>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</si>
  <si>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</si>
  <si>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</si>
  <si>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</si>
  <si>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</si>
  <si>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</si>
  <si>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</si>
  <si>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</si>
  <si>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</si>
  <si>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</si>
  <si>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</si>
  <si>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</si>
  <si>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</si>
  <si>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</si>
  <si>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</si>
  <si>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</si>
  <si>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</si>
  <si>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</si>
  <si>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</si>
  <si>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</si>
  <si>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</si>
  <si>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</si>
  <si>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</si>
  <si>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</si>
  <si>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</si>
  <si>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</si>
  <si>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</si>
  <si>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</si>
  <si>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</si>
  <si>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</si>
  <si>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</si>
  <si>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</si>
  <si>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</si>
  <si>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</si>
  <si>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</si>
  <si>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</si>
  <si>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</si>
  <si>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</si>
  <si>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</si>
  <si>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</si>
  <si>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</si>
  <si>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</si>
  <si>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</si>
  <si>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</si>
  <si>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</si>
  <si>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</si>
  <si>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</si>
  <si>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</si>
  <si>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</si>
  <si>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</si>
  <si>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</si>
  <si>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</si>
  <si>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</si>
  <si>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</si>
  <si>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</si>
  <si>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</si>
  <si>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</si>
  <si>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</si>
  <si>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</si>
  <si>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</si>
  <si>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</si>
  <si>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</si>
  <si>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</si>
  <si>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</si>
  <si>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</si>
  <si>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</si>
  <si>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</si>
  <si>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</si>
  <si>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</si>
  <si>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</si>
  <si>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</si>
  <si>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</si>
  <si>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</si>
  <si>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</si>
  <si>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</si>
  <si>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</si>
  <si>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</si>
  <si>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</si>
  <si>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</si>
  <si>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</si>
  <si>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</si>
  <si>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</si>
  <si>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</si>
  <si>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</si>
  <si>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</si>
  <si>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</si>
  <si>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</si>
  <si>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</si>
  <si>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</si>
  <si>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</si>
  <si>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</si>
  <si>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</si>
  <si>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</si>
  <si>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</si>
  <si>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</si>
  <si>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</si>
  <si>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</si>
  <si>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</si>
  <si>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</si>
  <si>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</si>
  <si>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</si>
  <si>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</si>
  <si>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</si>
  <si>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</si>
  <si>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</si>
  <si>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</si>
  <si>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</si>
  <si>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</si>
  <si>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</si>
  <si>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</si>
  <si>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</si>
  <si>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</si>
  <si>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</si>
  <si>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</si>
  <si>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</si>
  <si>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</si>
  <si>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</si>
  <si>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</si>
  <si>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</si>
  <si>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</si>
  <si>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</si>
  <si>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</si>
  <si>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</si>
  <si>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</si>
  <si>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</si>
  <si>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</si>
  <si>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</si>
  <si>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</si>
  <si>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</si>
  <si>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</si>
  <si>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</si>
  <si>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</si>
  <si>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</si>
  <si>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</si>
  <si>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</si>
  <si>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</si>
  <si>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</si>
  <si>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</si>
  <si>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</si>
  <si>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</si>
  <si>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</si>
  <si>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</si>
  <si>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</si>
  <si>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</si>
  <si>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</si>
  <si>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</si>
  <si>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</si>
  <si>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</si>
  <si>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</si>
  <si>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</si>
  <si>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</si>
  <si>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</si>
  <si>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</si>
  <si>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</si>
  <si>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</si>
  <si>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</si>
  <si>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</si>
  <si>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</si>
  <si>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</si>
  <si>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</si>
  <si>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</si>
  <si>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</si>
  <si>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</si>
  <si>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</si>
  <si>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</si>
  <si>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</si>
  <si>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</si>
  <si>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</si>
  <si>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</si>
  <si>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</si>
  <si>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</si>
  <si>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</si>
  <si>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</si>
  <si>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</si>
  <si>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</si>
  <si>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</si>
  <si>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</si>
  <si>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</si>
  <si>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</si>
  <si>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</si>
  <si>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</si>
  <si>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</si>
  <si>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</si>
  <si>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</si>
  <si>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</si>
  <si>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</si>
  <si>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</si>
  <si>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</si>
  <si>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</si>
  <si>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</si>
  <si>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</si>
  <si>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</si>
  <si>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</si>
  <si>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</si>
  <si>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</si>
  <si>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</si>
  <si>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</si>
  <si>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</si>
  <si>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</si>
  <si>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</si>
  <si>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</si>
  <si>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</si>
  <si>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</si>
  <si>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</si>
  <si>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</si>
  <si>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</si>
  <si>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</si>
  <si>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</si>
  <si>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</si>
  <si>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</si>
  <si>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</si>
  <si>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</si>
  <si>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</si>
  <si>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</si>
  <si>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</si>
  <si>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</si>
  <si>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</si>
  <si>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</si>
  <si>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</si>
  <si>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</si>
  <si>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</si>
  <si>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</si>
  <si>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</si>
  <si>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</si>
  <si>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</si>
  <si>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</si>
  <si>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</si>
  <si>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</si>
  <si>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</si>
  <si>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</si>
  <si>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</si>
  <si>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</si>
  <si>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</si>
  <si>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</si>
  <si>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</si>
  <si>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</si>
  <si>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</si>
  <si>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</si>
  <si>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</si>
  <si>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</si>
  <si>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</si>
  <si>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</si>
  <si>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</si>
  <si>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</si>
  <si>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</si>
  <si>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</si>
  <si>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</si>
  <si>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</si>
  <si>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</si>
  <si>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</si>
  <si>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</si>
  <si>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</si>
  <si>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</si>
  <si>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</si>
  <si>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</si>
  <si>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</si>
  <si>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</si>
  <si>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</si>
  <si>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</si>
  <si>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</si>
  <si>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</si>
  <si>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</si>
  <si>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</si>
  <si>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</si>
  <si>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</si>
  <si>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</si>
  <si>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</si>
  <si>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</si>
  <si>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</si>
  <si>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</si>
  <si>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</si>
  <si>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</si>
  <si>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</si>
  <si>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</si>
  <si>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</si>
  <si>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</si>
  <si>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</si>
  <si>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</si>
  <si>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</si>
  <si>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</si>
  <si>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</si>
  <si>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</si>
  <si>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</si>
  <si>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</si>
  <si>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</si>
  <si>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</si>
  <si>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</si>
  <si>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</si>
  <si>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</si>
  <si>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</si>
  <si>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</si>
  <si>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</si>
  <si>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</si>
  <si>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</si>
  <si>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</si>
  <si>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</si>
  <si>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</si>
  <si>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</si>
  <si>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</si>
  <si>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</si>
  <si>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</si>
  <si>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</si>
  <si>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</si>
  <si>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</si>
  <si>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</si>
  <si>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</si>
  <si>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</si>
  <si>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</si>
  <si>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</si>
  <si>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</si>
  <si>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</si>
  <si>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</si>
  <si>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</si>
  <si>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</si>
  <si>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</si>
  <si>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</si>
  <si>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</si>
  <si>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</si>
  <si>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</si>
  <si>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</si>
  <si>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</si>
  <si>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</si>
  <si>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</si>
  <si>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</si>
  <si>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</si>
  <si>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</si>
  <si>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</si>
  <si>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</si>
  <si>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</si>
  <si>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</si>
  <si>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</si>
  <si>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</si>
  <si>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</si>
  <si>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</si>
  <si>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</si>
  <si>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</si>
  <si>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</si>
  <si>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</si>
  <si>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</si>
  <si>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</si>
  <si>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</si>
  <si>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</si>
  <si>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</si>
  <si>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</si>
  <si>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</si>
  <si>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</si>
  <si>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</si>
  <si>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</si>
  <si>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</si>
  <si>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</si>
  <si>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</si>
  <si>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</si>
  <si>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</si>
  <si>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</si>
  <si>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</si>
  <si>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</si>
  <si>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</si>
  <si>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</si>
  <si>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</si>
  <si>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</si>
  <si>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</si>
  <si>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</si>
  <si>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</si>
  <si>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</si>
  <si>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</si>
  <si>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</si>
  <si>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</si>
  <si>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</si>
  <si>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</si>
  <si>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</si>
  <si>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</si>
  <si>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</si>
  <si>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</si>
  <si>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</si>
  <si>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</si>
  <si>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</si>
  <si>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</si>
  <si>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</si>
  <si>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</si>
  <si>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</si>
  <si>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</si>
  <si>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</si>
  <si>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</si>
  <si>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</si>
  <si>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</si>
  <si>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</si>
  <si>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</si>
  <si>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</si>
  <si>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</si>
  <si>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</si>
  <si>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</si>
  <si>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</si>
  <si>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</si>
  <si>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</si>
  <si>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</si>
  <si>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</si>
  <si>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</si>
  <si>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</si>
  <si>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</si>
  <si>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</si>
  <si>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</si>
  <si>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</si>
  <si>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</si>
  <si>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</si>
  <si>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</si>
  <si>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</si>
  <si>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</si>
  <si>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</si>
  <si>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</si>
  <si>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</si>
  <si>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</si>
  <si>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</si>
  <si>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</si>
  <si>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</si>
  <si>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</si>
  <si>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</si>
  <si>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</si>
  <si>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</si>
  <si>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</si>
  <si>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</si>
  <si>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</si>
  <si>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</si>
  <si>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</si>
  <si>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</si>
  <si>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</si>
  <si>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</si>
  <si>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</si>
  <si>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</si>
  <si>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</si>
  <si>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</si>
  <si>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</si>
  <si>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</si>
  <si>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</si>
  <si>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</si>
  <si>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</si>
  <si>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</si>
  <si>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</si>
  <si>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</si>
  <si>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</si>
  <si>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</si>
  <si>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</si>
  <si>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</si>
  <si>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</si>
  <si>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</si>
  <si>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</si>
  <si>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</si>
  <si>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</si>
  <si>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</si>
  <si>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</si>
  <si>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</si>
  <si>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</si>
  <si>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</si>
  <si>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</si>
  <si>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</si>
  <si>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</si>
  <si>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</si>
  <si>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</si>
  <si>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</si>
  <si>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</si>
  <si>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</si>
  <si>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</si>
  <si>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</si>
  <si>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</si>
  <si>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</si>
  <si>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</si>
  <si>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</si>
  <si>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</si>
  <si>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</si>
  <si>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</si>
  <si>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</si>
  <si>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</si>
  <si>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</si>
  <si>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</si>
  <si>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</si>
  <si>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</si>
  <si>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</si>
  <si>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</si>
  <si>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</si>
  <si>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</si>
  <si>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</si>
  <si>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</si>
  <si>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</si>
  <si>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</si>
  <si>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</si>
  <si>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</si>
  <si>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</si>
  <si>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</si>
  <si>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</si>
  <si>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</si>
  <si>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</si>
  <si>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</si>
  <si>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</si>
  <si>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</si>
  <si>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</si>
  <si>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</si>
  <si>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</si>
  <si>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</si>
  <si>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</si>
  <si>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</si>
  <si>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</si>
  <si>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</si>
  <si>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</si>
  <si>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</si>
  <si>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</si>
  <si>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</si>
  <si>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</si>
  <si>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</si>
  <si>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</si>
  <si>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</si>
  <si>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</si>
  <si>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</si>
  <si>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</si>
  <si>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</si>
  <si>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</si>
  <si>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</si>
  <si>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</si>
  <si>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</si>
  <si>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</si>
  <si>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</si>
  <si>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</si>
  <si>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</si>
  <si>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</si>
  <si>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</si>
  <si>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</si>
  <si>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</si>
  <si>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</si>
  <si>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</si>
  <si>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</si>
  <si>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</si>
  <si>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</si>
  <si>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</si>
  <si>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</si>
  <si>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</si>
  <si>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</si>
  <si>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</si>
  <si>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</si>
  <si>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</si>
  <si>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</si>
  <si>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</si>
  <si>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</si>
  <si>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</si>
  <si>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</si>
  <si>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</si>
  <si>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</si>
  <si>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</si>
  <si>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</si>
  <si>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</si>
  <si>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</si>
  <si>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</si>
  <si>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</si>
  <si>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</si>
  <si>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</si>
  <si>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</si>
  <si>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</si>
  <si>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</si>
  <si>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</si>
  <si>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</si>
  <si>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</si>
  <si>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</si>
  <si>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</si>
  <si>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</si>
  <si>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</si>
  <si>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</si>
  <si>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</si>
  <si>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</si>
  <si>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</si>
  <si>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</si>
  <si>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</si>
  <si>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</si>
  <si>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</si>
  <si>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</si>
  <si>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</si>
  <si>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</si>
  <si>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</si>
  <si>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</si>
  <si>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</si>
  <si>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</si>
  <si>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</si>
  <si>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</si>
  <si>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</si>
  <si>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</si>
  <si>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</si>
  <si>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</si>
  <si>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</si>
  <si>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</si>
  <si>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</si>
  <si>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</si>
  <si>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</si>
  <si>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</si>
  <si>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</si>
  <si>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</si>
  <si>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</si>
  <si>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</si>
  <si>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</si>
  <si>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</si>
  <si>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</si>
  <si>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</si>
  <si>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</si>
  <si>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</si>
  <si>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</si>
  <si>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</si>
  <si>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</si>
  <si>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</si>
  <si>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</si>
  <si>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</si>
  <si>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</si>
  <si>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</si>
  <si>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</si>
  <si>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</si>
  <si>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</si>
  <si>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</si>
  <si>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</si>
  <si>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</si>
  <si>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</si>
  <si>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</si>
  <si>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</si>
  <si>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</si>
  <si>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</si>
  <si>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</si>
  <si>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</si>
  <si>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</si>
  <si>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</si>
  <si>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</si>
  <si>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</si>
  <si>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</si>
  <si>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</si>
  <si>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</si>
  <si>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</si>
  <si>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</si>
  <si>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</si>
  <si>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</si>
  <si>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</si>
  <si>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</si>
  <si>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</si>
  <si>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</si>
  <si>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</si>
  <si>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</si>
  <si>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</si>
  <si>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</si>
  <si>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</si>
  <si>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</si>
  <si>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</si>
  <si>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</si>
  <si>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</si>
  <si>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</si>
  <si>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</si>
  <si>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</si>
  <si>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</si>
  <si>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</si>
  <si>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</si>
  <si>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</si>
  <si>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</si>
  <si>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</si>
  <si>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</si>
  <si>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</si>
  <si>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</si>
  <si>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</si>
  <si>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</si>
  <si>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</si>
  <si>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</si>
  <si>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</si>
  <si>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</si>
  <si>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</si>
  <si>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</si>
  <si>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</si>
  <si>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</si>
  <si>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</si>
  <si>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</si>
  <si>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</si>
  <si>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</si>
  <si>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</si>
  <si>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</si>
  <si>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</si>
  <si>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</si>
  <si>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</si>
  <si>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</si>
  <si>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</si>
  <si>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</si>
  <si>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</si>
  <si>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</si>
  <si>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</si>
  <si>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</si>
  <si>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</si>
  <si>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</si>
  <si>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</si>
  <si>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</si>
  <si>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</si>
  <si>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</si>
  <si>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</si>
  <si>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</si>
  <si>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</si>
  <si>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</si>
  <si>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</si>
  <si>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</si>
  <si>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</si>
  <si>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</si>
  <si>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</si>
  <si>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</si>
  <si>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</si>
  <si>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</si>
  <si>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</si>
  <si>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</si>
  <si>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</si>
  <si>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</si>
  <si>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</si>
  <si>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</si>
  <si>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</si>
  <si>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</si>
  <si>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</si>
  <si>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</si>
  <si>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</si>
  <si>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</si>
  <si>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</si>
  <si>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</si>
  <si>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</si>
  <si>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</si>
  <si>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</si>
  <si>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</si>
  <si>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</si>
  <si>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</si>
  <si>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</si>
  <si>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</si>
  <si>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</si>
  <si>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</si>
  <si>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</si>
  <si>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</si>
  <si>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</si>
  <si>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</si>
  <si>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</si>
  <si>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</si>
  <si>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</si>
  <si>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</si>
  <si>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</si>
  <si>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</si>
  <si>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</si>
  <si>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</si>
  <si>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</si>
  <si>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</si>
  <si>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</si>
  <si>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</si>
  <si>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</si>
  <si>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</si>
  <si>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</si>
  <si>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</si>
  <si>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</si>
  <si>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</si>
  <si>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</si>
  <si>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</si>
  <si>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</si>
  <si>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</si>
  <si>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</si>
  <si>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</si>
  <si>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</si>
  <si>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</si>
  <si>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</si>
  <si>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</si>
  <si>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</si>
  <si>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</si>
  <si>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</si>
  <si>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</si>
  <si>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</si>
  <si>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</si>
  <si>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</si>
  <si>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</si>
  <si>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</si>
  <si>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</si>
  <si>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</si>
  <si>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</si>
  <si>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</si>
  <si>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</si>
  <si>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</si>
  <si>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</si>
  <si>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</si>
  <si>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</si>
  <si>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</si>
  <si>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</si>
  <si>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</si>
  <si>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</si>
  <si>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</si>
  <si>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</si>
  <si>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</si>
  <si>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</si>
  <si>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</si>
  <si>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</si>
  <si>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</si>
  <si>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</si>
  <si>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</si>
  <si>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</si>
  <si>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</si>
  <si>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</si>
  <si>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</si>
  <si>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</si>
  <si>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</si>
  <si>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</si>
  <si>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</si>
  <si>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</si>
  <si>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</si>
  <si>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</si>
  <si>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</si>
  <si>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</si>
  <si>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</si>
  <si>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</si>
  <si>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</si>
  <si>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</si>
  <si>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</si>
  <si>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</si>
  <si>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</si>
  <si>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</si>
  <si>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</si>
  <si>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</si>
  <si>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</si>
  <si>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</si>
  <si>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</si>
  <si>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</si>
  <si>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</si>
  <si>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</si>
  <si>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</si>
  <si>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</si>
  <si>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</si>
  <si>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</si>
  <si>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</si>
  <si>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</si>
  <si>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</si>
  <si>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</si>
  <si>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</si>
  <si>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</si>
  <si>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</si>
  <si>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</si>
  <si>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</si>
  <si>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</si>
  <si>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</si>
  <si>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</si>
  <si>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</si>
  <si>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</si>
  <si>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</si>
  <si>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</si>
  <si>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</si>
  <si>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</si>
  <si>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</si>
  <si>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</si>
  <si>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</si>
  <si>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</si>
  <si>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</si>
  <si>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</si>
  <si>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</si>
  <si>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</si>
  <si>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</si>
  <si>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</si>
  <si>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</si>
  <si>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</si>
  <si>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</si>
  <si>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</si>
  <si>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</si>
  <si>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</si>
  <si>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</si>
  <si>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</si>
  <si>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</si>
  <si>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</si>
  <si>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</si>
  <si>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</si>
  <si>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</si>
  <si>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</si>
  <si>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</si>
  <si>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</si>
  <si>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</si>
  <si>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</si>
  <si>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</si>
  <si>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</si>
  <si>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</si>
  <si>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</si>
  <si>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</si>
  <si>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</si>
  <si>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</si>
  <si>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</si>
  <si>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</si>
  <si>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</si>
  <si>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</si>
  <si>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</si>
  <si>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</si>
  <si>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</si>
  <si>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</si>
  <si>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</si>
  <si>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</si>
  <si>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</si>
  <si>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</si>
  <si>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</si>
  <si>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</si>
  <si>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</si>
  <si>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</si>
  <si>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</si>
  <si>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</si>
  <si>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</si>
  <si>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</si>
  <si>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</si>
  <si>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</si>
  <si>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</si>
  <si>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</si>
  <si>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</si>
  <si>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</si>
  <si>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</si>
  <si>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</si>
  <si>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</si>
  <si>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</si>
  <si>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</si>
  <si>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</si>
  <si>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</si>
  <si>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</si>
  <si>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</si>
  <si>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</si>
  <si>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</si>
  <si>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</si>
  <si>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</si>
  <si>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</si>
  <si>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</si>
  <si>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</si>
  <si>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</si>
  <si>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</si>
  <si>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</si>
  <si>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</si>
  <si>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</si>
  <si>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</si>
  <si>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</si>
  <si>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</si>
  <si>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</si>
  <si>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</si>
  <si>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</si>
  <si>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</si>
  <si>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</si>
  <si>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</si>
  <si>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</si>
  <si>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</si>
  <si>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</si>
  <si>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</si>
  <si>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</si>
  <si>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</si>
  <si>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</si>
  <si>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</si>
  <si>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</si>
  <si>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</si>
  <si>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</si>
  <si>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</si>
  <si>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</si>
  <si>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</si>
  <si>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</si>
  <si>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</si>
  <si>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</si>
  <si>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</si>
  <si>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</si>
  <si>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</si>
  <si>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</si>
  <si>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</si>
  <si>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</si>
  <si>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</si>
  <si>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</si>
  <si>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</si>
  <si>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</si>
  <si>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</si>
  <si>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</si>
  <si>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</si>
  <si>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</si>
  <si>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</si>
  <si>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</si>
  <si>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</si>
  <si>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</si>
  <si>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</si>
  <si>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</si>
  <si>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</si>
  <si>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</si>
  <si>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</si>
  <si>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</si>
  <si>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</si>
  <si>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</si>
  <si>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</si>
  <si>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</si>
  <si>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</si>
  <si>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</si>
  <si>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</si>
  <si>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</si>
  <si>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</si>
  <si>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</si>
  <si>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</si>
  <si>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</si>
  <si>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</si>
  <si>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</si>
  <si>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</si>
  <si>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</si>
  <si>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</si>
  <si>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</si>
  <si>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</si>
  <si>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</si>
  <si>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</si>
  <si>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</si>
  <si>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</si>
  <si>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</si>
  <si>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</si>
  <si>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</si>
  <si>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</si>
  <si>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</si>
  <si>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</si>
  <si>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</si>
  <si>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</si>
  <si>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</si>
  <si>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</si>
  <si>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</si>
  <si>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</si>
  <si>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</si>
  <si>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</si>
  <si>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</si>
  <si>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</si>
  <si>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</si>
  <si>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</si>
  <si>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</si>
  <si>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</si>
  <si>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</si>
  <si>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</si>
  <si>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</si>
  <si>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</si>
  <si>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</si>
  <si>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</si>
  <si>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</si>
  <si>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</si>
  <si>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</si>
  <si>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</si>
  <si>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</si>
  <si>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</si>
  <si>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</si>
  <si>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</si>
  <si>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</si>
  <si>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</si>
  <si>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</si>
  <si>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</si>
  <si>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</si>
  <si>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</si>
  <si>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</si>
  <si>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</si>
  <si>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</si>
  <si>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</si>
  <si>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</si>
  <si>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</si>
  <si>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</si>
  <si>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</si>
  <si>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</si>
  <si>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</si>
  <si>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</si>
  <si>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</si>
  <si>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</si>
  <si>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</si>
  <si>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</si>
  <si>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</si>
  <si>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</si>
  <si>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</si>
  <si>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</si>
  <si>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</si>
  <si>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</si>
  <si>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</si>
  <si>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</si>
  <si>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</si>
  <si>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</si>
  <si>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</si>
  <si>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</si>
  <si>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</si>
  <si>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</si>
  <si>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</si>
  <si>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</si>
  <si>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</si>
  <si>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</si>
  <si>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</si>
  <si>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</si>
  <si>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</si>
  <si>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</si>
  <si>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</si>
  <si>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</si>
  <si>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</si>
  <si>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</si>
  <si>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</si>
  <si>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</si>
  <si>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</si>
  <si>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</si>
  <si>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</si>
  <si>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</si>
  <si>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</si>
  <si>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</si>
  <si>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</si>
  <si>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</si>
  <si>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</si>
  <si>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</si>
  <si>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</si>
  <si>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</si>
  <si>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</si>
  <si>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</si>
  <si>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</si>
  <si>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</si>
  <si>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</si>
  <si>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</si>
  <si>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</si>
  <si>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</si>
  <si>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</si>
  <si>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</si>
  <si>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</si>
  <si>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</si>
  <si>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</si>
  <si>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</si>
  <si>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</si>
  <si>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</si>
  <si>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</si>
  <si>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</si>
  <si>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</si>
  <si>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</si>
  <si>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</si>
  <si>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</si>
  <si>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</si>
  <si>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</si>
  <si>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</si>
  <si>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</si>
  <si>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</si>
  <si>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</si>
  <si>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</si>
  <si>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</si>
  <si>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</si>
  <si>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</si>
  <si>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</si>
  <si>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</si>
  <si>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</si>
  <si>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</si>
  <si>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</si>
  <si>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</si>
  <si>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</si>
  <si>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</si>
  <si>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</si>
  <si>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</si>
  <si>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</si>
  <si>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</si>
  <si>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</si>
  <si>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</si>
  <si>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</si>
  <si>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</si>
  <si>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</si>
  <si>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</si>
  <si>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</si>
  <si>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</si>
  <si>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</si>
  <si>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</si>
  <si>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</si>
  <si>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</si>
  <si>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</si>
  <si>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</si>
  <si>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</si>
  <si>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</si>
  <si>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</si>
  <si>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</si>
  <si>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</si>
  <si>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</si>
  <si>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</si>
  <si>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</si>
  <si>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</si>
  <si>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</si>
  <si>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</si>
  <si>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</si>
  <si>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</si>
  <si>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</si>
  <si>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</si>
  <si>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</si>
  <si>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</si>
  <si>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</si>
  <si>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</si>
  <si>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</si>
  <si>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</si>
  <si>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</si>
  <si>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</si>
  <si>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</si>
  <si>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</si>
  <si>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</si>
  <si>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</si>
  <si>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</si>
  <si>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</si>
  <si>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</si>
  <si>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</si>
  <si>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</si>
  <si>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</si>
  <si>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</si>
  <si>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</si>
  <si>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</si>
  <si>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</si>
  <si>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</si>
  <si>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</si>
  <si>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</si>
  <si>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</si>
  <si>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</si>
  <si>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</si>
  <si>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</si>
  <si>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</si>
  <si>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</si>
  <si>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</si>
  <si>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</si>
  <si>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</si>
  <si>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</si>
  <si>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</si>
  <si>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</si>
  <si>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</si>
  <si>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</si>
  <si>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</si>
  <si>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</si>
  <si>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</si>
  <si>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</si>
  <si>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</si>
  <si>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</si>
  <si>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</si>
  <si>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</si>
  <si>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</si>
  <si>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</si>
  <si>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</si>
  <si>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</si>
  <si>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</si>
  <si>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</si>
  <si>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</si>
  <si>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</si>
  <si>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</si>
  <si>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</si>
  <si>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</si>
  <si>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</si>
  <si>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</si>
  <si>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</si>
  <si>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</si>
  <si>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</si>
  <si>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</si>
  <si>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</si>
  <si>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</si>
  <si>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</si>
  <si>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</si>
  <si>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</si>
  <si>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</si>
  <si>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</si>
  <si>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</si>
  <si>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</si>
  <si>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</si>
  <si>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</si>
  <si>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</si>
  <si>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</si>
  <si>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</si>
  <si>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</si>
  <si>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</si>
  <si>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</si>
  <si>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</si>
  <si>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</si>
  <si>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</si>
  <si>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</si>
  <si>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</si>
  <si>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</si>
  <si>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</si>
  <si>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</si>
  <si>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</si>
  <si>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</si>
  <si>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</si>
  <si>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</si>
  <si>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</si>
  <si>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</si>
  <si>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</si>
  <si>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</si>
  <si>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</si>
  <si>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</si>
  <si>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</si>
  <si>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</si>
  <si>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</si>
  <si>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</si>
  <si>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</si>
  <si>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</si>
  <si>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</si>
  <si>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</si>
  <si>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</si>
  <si>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</si>
  <si>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</si>
  <si>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</si>
  <si>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</si>
  <si>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</si>
  <si>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</si>
  <si>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</si>
  <si>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</si>
  <si>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</si>
  <si>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</si>
  <si>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</si>
  <si>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</si>
  <si>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</si>
  <si>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</si>
  <si>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</si>
  <si>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</si>
  <si>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</si>
  <si>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</si>
  <si>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</si>
  <si>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</si>
  <si>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</si>
  <si>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</si>
  <si>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</si>
  <si>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</si>
  <si>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</si>
  <si>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</si>
  <si>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</si>
  <si>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</si>
  <si>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</si>
  <si>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</si>
  <si>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</si>
  <si>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</si>
  <si>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</si>
  <si>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</si>
  <si>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</si>
  <si>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</si>
  <si>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</si>
  <si>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</si>
  <si>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</si>
  <si>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</si>
  <si>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</si>
  <si>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</si>
  <si>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</si>
  <si>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</si>
  <si>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</si>
  <si>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</si>
  <si>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</si>
  <si>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</si>
  <si>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</si>
  <si>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</si>
  <si>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</si>
  <si>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</si>
  <si>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</si>
  <si>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</si>
  <si>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</si>
  <si>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</si>
  <si>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</si>
  <si>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</si>
  <si>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</si>
  <si>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</si>
  <si>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</si>
  <si>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</si>
  <si>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</si>
  <si>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</si>
  <si>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</si>
  <si>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</si>
  <si>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</si>
  <si>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</si>
  <si>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</si>
  <si>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</si>
  <si>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</si>
  <si>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</si>
  <si>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</si>
  <si>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</si>
  <si>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</si>
  <si>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</si>
  <si>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</si>
  <si>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</si>
  <si>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</si>
  <si>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</si>
  <si>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</si>
  <si>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</si>
  <si>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</si>
  <si>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</si>
  <si>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</si>
  <si>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</si>
  <si>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</si>
  <si>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</si>
  <si>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</si>
  <si>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</si>
  <si>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</si>
  <si>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</si>
  <si>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</si>
  <si>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</si>
  <si>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</si>
  <si>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</si>
  <si>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</si>
  <si>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</si>
  <si>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</si>
  <si>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</si>
  <si>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</si>
  <si>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</si>
  <si>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</si>
  <si>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</si>
  <si>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</si>
  <si>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</si>
  <si>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</si>
  <si>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</si>
  <si>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</si>
  <si>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</si>
  <si>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</si>
  <si>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</si>
  <si>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</si>
  <si>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</si>
  <si>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</si>
  <si>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</si>
  <si>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</si>
  <si>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</si>
  <si>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</si>
  <si>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</si>
  <si>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</si>
  <si>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</si>
  <si>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</si>
  <si>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</si>
  <si>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</si>
  <si>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</si>
  <si>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</si>
  <si>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</si>
  <si>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</si>
  <si>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</si>
  <si>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</si>
  <si>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</si>
  <si>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</si>
  <si>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</si>
  <si>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</si>
  <si>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</si>
  <si>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</si>
  <si>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</si>
  <si>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</si>
  <si>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</si>
  <si>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</si>
  <si>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</si>
  <si>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</si>
  <si>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</si>
  <si>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</si>
  <si>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</si>
  <si>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</si>
  <si>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</si>
  <si>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</si>
  <si>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</si>
  <si>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</si>
  <si>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</si>
  <si>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</si>
  <si>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</si>
  <si>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</si>
  <si>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</si>
  <si>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</si>
  <si>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</si>
  <si>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</si>
  <si>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</si>
  <si>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</si>
  <si>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</si>
  <si>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</si>
  <si>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</si>
  <si>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</si>
  <si>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</si>
  <si>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</si>
  <si>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</si>
  <si>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</si>
  <si>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</si>
  <si>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</si>
  <si>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</si>
  <si>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</si>
  <si>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</si>
  <si>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</si>
  <si>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</si>
  <si>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</si>
  <si>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</si>
  <si>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</si>
  <si>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</si>
  <si>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</si>
  <si>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</si>
  <si>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</si>
  <si>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</si>
  <si>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</si>
  <si>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</si>
  <si>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</si>
  <si>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</si>
  <si>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</si>
  <si>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</si>
  <si>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</si>
  <si>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</si>
  <si>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</si>
  <si>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</si>
  <si>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</si>
  <si>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</si>
  <si>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</si>
  <si>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</si>
  <si>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</si>
  <si>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</si>
  <si>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</si>
  <si>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</si>
  <si>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</si>
  <si>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</si>
  <si>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</si>
  <si>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</si>
  <si>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</si>
  <si>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</si>
  <si>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</si>
  <si>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</si>
  <si>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</si>
  <si>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</si>
  <si>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</si>
  <si>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</si>
  <si>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</si>
  <si>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</si>
  <si>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</si>
  <si>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</si>
  <si>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</si>
  <si>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</si>
  <si>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</si>
  <si>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</si>
  <si>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</si>
  <si>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</si>
  <si>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</si>
  <si>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</si>
  <si>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</si>
  <si>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</si>
  <si>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</si>
  <si>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</si>
  <si>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</si>
  <si>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</si>
  <si>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</si>
  <si>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</si>
  <si>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</si>
  <si>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</si>
  <si>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</si>
  <si>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</si>
  <si>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</si>
  <si>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</si>
  <si>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</si>
  <si>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</si>
  <si>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</si>
  <si>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</si>
  <si>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</si>
  <si>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</si>
  <si>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</si>
  <si>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</si>
  <si>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</si>
  <si>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</si>
  <si>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</si>
  <si>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</si>
  <si>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</si>
  <si>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</si>
  <si>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</si>
  <si>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</si>
  <si>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</si>
  <si>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</si>
  <si>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</si>
  <si>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</si>
  <si>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</si>
  <si>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</si>
  <si>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</si>
  <si>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</si>
  <si>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</si>
  <si>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</si>
  <si>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</si>
  <si>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</si>
  <si>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</si>
  <si>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</si>
  <si>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</si>
  <si>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</si>
  <si>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</si>
  <si>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</si>
  <si>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</si>
  <si>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</si>
  <si>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</si>
  <si>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</si>
  <si>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</si>
  <si>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</si>
  <si>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</si>
  <si>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</si>
  <si>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</si>
  <si>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</si>
  <si>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</si>
  <si>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</si>
  <si>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</si>
  <si>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</si>
  <si>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</si>
  <si>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</si>
  <si>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</si>
  <si>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</si>
  <si>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</si>
  <si>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</si>
  <si>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</si>
  <si>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</si>
  <si>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</si>
  <si>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</si>
  <si>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</si>
  <si>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</si>
  <si>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</si>
  <si>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</si>
  <si>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</si>
  <si>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</si>
  <si>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</si>
  <si>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</si>
  <si>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</si>
  <si>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</si>
  <si>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</si>
  <si>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</si>
  <si>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</si>
  <si>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</si>
  <si>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</si>
  <si>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</si>
  <si>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</si>
  <si>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</si>
  <si>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</si>
  <si>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</si>
  <si>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</si>
  <si>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</si>
  <si>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</si>
  <si>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</si>
  <si>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</si>
  <si>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</si>
  <si>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</si>
  <si>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</si>
  <si>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</si>
  <si>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</si>
  <si>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</si>
  <si>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</si>
  <si>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</si>
  <si>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</si>
  <si>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</si>
  <si>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</si>
  <si>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</si>
  <si>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</si>
  <si>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</si>
  <si>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</si>
  <si>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</si>
  <si>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</si>
  <si>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</si>
  <si>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</si>
  <si>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</si>
  <si>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</si>
  <si>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</si>
  <si>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</si>
  <si>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</si>
  <si>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</si>
  <si>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</si>
  <si>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</si>
  <si>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</si>
  <si>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</si>
  <si>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</si>
  <si>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</si>
  <si>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</si>
  <si>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</si>
  <si>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</si>
  <si>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</si>
  <si>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</si>
  <si>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</si>
  <si>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</si>
  <si>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</si>
  <si>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</si>
  <si>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</si>
  <si>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</si>
  <si>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</si>
  <si>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</si>
  <si>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</si>
  <si>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</si>
  <si>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</si>
  <si>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</si>
  <si>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</si>
  <si>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</si>
  <si>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</si>
  <si>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</si>
  <si>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</si>
  <si>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</si>
  <si>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</si>
  <si>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</si>
  <si>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</si>
  <si>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</si>
  <si>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</si>
  <si>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</si>
  <si>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</si>
  <si>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</si>
  <si>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</si>
  <si>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</si>
  <si>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</si>
  <si>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</si>
  <si>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</si>
  <si>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</si>
  <si>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</si>
  <si>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</si>
  <si>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</si>
  <si>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</si>
  <si>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</si>
  <si>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</si>
  <si>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</si>
  <si>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</si>
  <si>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</si>
  <si>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</si>
  <si>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</si>
  <si>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</si>
  <si>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</si>
  <si>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</si>
  <si>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</si>
  <si>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</si>
  <si>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</si>
  <si>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</si>
  <si>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</si>
  <si>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</si>
  <si>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</si>
  <si>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</si>
  <si>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</si>
  <si>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</si>
  <si>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</si>
  <si>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</si>
  <si>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</si>
  <si>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</si>
  <si>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</si>
  <si>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</si>
  <si>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</si>
  <si>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</si>
  <si>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</si>
  <si>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</si>
  <si>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</si>
  <si>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</si>
  <si>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</si>
  <si>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</si>
  <si>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</si>
  <si>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</si>
  <si>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</si>
  <si>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</si>
  <si>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</si>
  <si>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</si>
  <si>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</si>
  <si>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</si>
  <si>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</si>
  <si>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</si>
  <si>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</si>
  <si>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</si>
  <si>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</si>
  <si>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</si>
  <si>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</si>
  <si>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</si>
  <si>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</si>
  <si>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</si>
  <si>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</si>
  <si>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</si>
  <si>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</si>
  <si>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</si>
  <si>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</si>
  <si>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</si>
  <si>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</si>
  <si>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</si>
  <si>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</si>
  <si>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</si>
  <si>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</si>
  <si>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</si>
  <si>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</si>
  <si>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</si>
  <si>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</si>
  <si>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</si>
  <si>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</si>
  <si>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</si>
  <si>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</si>
  <si>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</si>
  <si>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</si>
  <si>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</si>
  <si>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</si>
  <si>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</si>
  <si>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</si>
  <si>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</si>
  <si>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</si>
  <si>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</si>
  <si>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</si>
  <si>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</si>
  <si>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</si>
  <si>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</si>
  <si>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</si>
  <si>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</si>
  <si>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</si>
  <si>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</si>
  <si>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</si>
  <si>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</si>
  <si>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</si>
  <si>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</si>
  <si>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</si>
  <si>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</si>
  <si>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</si>
  <si>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</si>
  <si>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</si>
  <si>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</si>
  <si>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</si>
  <si>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</si>
  <si>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</si>
  <si>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</si>
  <si>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</si>
  <si>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</si>
  <si>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</si>
  <si>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</si>
  <si>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</si>
  <si>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</si>
  <si>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</si>
  <si>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</si>
  <si>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</si>
  <si>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</si>
  <si>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</si>
  <si>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</si>
  <si>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</si>
  <si>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</si>
  <si>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</si>
  <si>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</si>
  <si>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</si>
  <si>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</si>
  <si>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</si>
  <si>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</si>
  <si>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</si>
  <si>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</si>
  <si>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</si>
  <si>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</si>
  <si>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</si>
  <si>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</si>
  <si>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</si>
  <si>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</si>
  <si>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</si>
  <si>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</si>
  <si>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</si>
  <si>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</si>
  <si>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</si>
  <si>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</si>
  <si>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</si>
  <si>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</si>
  <si>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</si>
  <si>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</si>
  <si>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</si>
  <si>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</si>
  <si>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</si>
  <si>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</si>
  <si>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</si>
  <si>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</si>
  <si>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</si>
  <si>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</si>
  <si>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</si>
  <si>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</si>
  <si>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</si>
  <si>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</si>
  <si>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</si>
  <si>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</si>
  <si>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</si>
  <si>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</si>
  <si>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</si>
  <si>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</si>
  <si>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</si>
  <si>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</si>
  <si>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</si>
  <si>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</si>
  <si>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</si>
  <si>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</si>
  <si>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</si>
  <si>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</si>
  <si>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</si>
  <si>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</si>
  <si>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</si>
  <si>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</si>
  <si>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</si>
  <si>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</si>
  <si>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</si>
  <si>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</si>
  <si>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</si>
  <si>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</si>
  <si>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</si>
  <si>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</si>
  <si>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</si>
  <si>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</si>
  <si>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</si>
  <si>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</si>
  <si>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</si>
  <si>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</si>
  <si>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</si>
  <si>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</si>
  <si>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</si>
  <si>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</si>
  <si>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</si>
  <si>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</si>
  <si>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</si>
  <si>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</si>
  <si>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</si>
  <si>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</si>
  <si>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</si>
  <si>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</si>
  <si>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</si>
  <si>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</si>
  <si>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</si>
  <si>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</si>
  <si>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</si>
  <si>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</si>
  <si>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</si>
  <si>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</si>
  <si>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</si>
  <si>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</si>
  <si>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</si>
  <si>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</si>
  <si>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</si>
  <si>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</si>
  <si>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</si>
  <si>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</si>
  <si>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</si>
  <si>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</si>
  <si>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CALLE 48 No. 30 - 41 BARRIO CAUDAL </t>
  </si>
  <si>
    <t xml:space="preserve">CALLE 48 No 30 - 41 BARRIO CAUDAL </t>
  </si>
  <si>
    <t>6814960</t>
  </si>
  <si>
    <t>MARIO ANDRES SANTACRUZ LEGARDA</t>
  </si>
  <si>
    <t>LACONSULTA@HOTMAIL.COM</t>
  </si>
  <si>
    <t>CO1.PCCNTR.1380591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</si>
  <si>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</si>
  <si>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CO1.PCCNTR.1381326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</si>
  <si>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</si>
  <si>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CO1.PCCNTR.1381606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</si>
  <si>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</si>
  <si>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ICBF REGIONAL META</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</si>
  <si>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operador, para que ese asuma bajo su exclusiva responsabilidad dicha atención</t>
  </si>
  <si>
    <t>208 DE 2013</t>
  </si>
  <si>
    <t>205 DE 2013</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</si>
  <si>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operador, para que ese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</si>
  <si>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</si>
  <si>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</si>
  <si>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262 DE 2014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</si>
  <si>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estándares establecidos por el ICBF.</t>
  </si>
  <si>
    <t>263 DE 2014</t>
  </si>
  <si>
    <t>261  DE 2014</t>
  </si>
  <si>
    <t>110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</si>
  <si>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</si>
  <si>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 manual operativo, las directrices, parámetros y estándares establecidos por el icbf, en el marco de la estrategia de atención integral de CERO A SIEMPRE.</t>
  </si>
  <si>
    <t>112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</si>
  <si>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</si>
  <si>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114 DE 2015</t>
  </si>
  <si>
    <t>359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</si>
  <si>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</si>
  <si>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391 DE 2016</t>
  </si>
  <si>
    <t>2021-50-10001300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</si>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</sst>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741</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900237637</v>
      </c>
      <c r="C20" s="5"/>
      <c r="D20" s="73"/>
      <c r="E20" s="5"/>
      <c r="F20" s="5"/>
      <c r="G20" s="5"/>
      <c r="H20" s="186"/>
      <c r="I20" s="148" t="s">
        <v>741</v>
      </c>
      <c r="J20" s="149" t="s">
        <v>484</v>
      </c>
      <c r="K20" s="150">
        <v>1545342823</v>
      </c>
      <c r="L20" s="151"/>
      <c r="M20" s="151">
        <v>44561</v>
      </c>
      <c r="N20" s="134">
        <f>+(M20-L20)/30</f>
        <v>1485.3666666666666</v>
      </c>
      <c r="O20" s="137"/>
      <c r="U20" s="133"/>
      <c r="V20" s="105">
        <f ca="1">NOW()</f>
        <v>44194.500264814815</v>
      </c>
      <c r="W20" s="105">
        <f ca="1">NOW()</f>
        <v>44194.500264814815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CORPORACIÓN CERES</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2708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2689</v>
      </c>
      <c r="E48" s="144">
        <v>41528</v>
      </c>
      <c r="F48" s="144">
        <v>41988</v>
      </c>
      <c r="G48" s="159">
        <f>IF(AND(E48&lt;&gt;"",F48&lt;&gt;""),((F48-E48)/30),"")</f>
        <v>15.333333333333334</v>
      </c>
      <c r="H48" s="114" t="s">
        <v>2688</v>
      </c>
      <c r="I48" s="113" t="s">
        <v>741</v>
      </c>
      <c r="J48" s="113" t="s">
        <v>743</v>
      </c>
      <c r="K48" s="116">
        <v>4881102437</v>
      </c>
      <c r="L48" s="115" t="s">
        <v>26</v>
      </c>
      <c r="M48" s="117">
        <v>0.99</v>
      </c>
      <c r="N48" s="115" t="s">
        <v>27</v>
      </c>
      <c r="O48" s="115" t="s">
        <v>26</v>
      </c>
      <c r="P48" s="78"/>
    </row>
    <row r="49" spans="1:16" s="6" customFormat="1" ht="24.75" customHeight="1" x14ac:dyDescent="0.25">
      <c r="A49" s="142">
        <v>2</v>
      </c>
      <c r="B49" s="121" t="s">
        <v>2687</v>
      </c>
      <c r="C49" s="112" t="s">
        <v>31</v>
      </c>
      <c r="D49" s="110" t="s">
        <v>2690</v>
      </c>
      <c r="E49" s="144">
        <v>41527</v>
      </c>
      <c r="F49" s="144">
        <v>41988</v>
      </c>
      <c r="G49" s="159">
        <f t="shared" ref="G49:G50" si="2">IF(AND(E49&lt;&gt;"",F49&lt;&gt;""),((F49-E49)/30),"")</f>
        <v>15.366666666666667</v>
      </c>
      <c r="H49" s="114" t="s">
        <v>2691</v>
      </c>
      <c r="I49" s="113" t="s">
        <v>741</v>
      </c>
      <c r="J49" s="113" t="s">
        <v>744</v>
      </c>
      <c r="K49" s="116">
        <v>735408783</v>
      </c>
      <c r="L49" s="115" t="s">
        <v>26</v>
      </c>
      <c r="M49" s="117">
        <v>0.99</v>
      </c>
      <c r="N49" s="115" t="s">
        <v>27</v>
      </c>
      <c r="O49" s="115" t="s">
        <v>1148</v>
      </c>
      <c r="P49" s="78"/>
    </row>
    <row r="50" spans="1:16" s="6" customFormat="1" ht="24.75" customHeight="1" x14ac:dyDescent="0.25">
      <c r="A50" s="142">
        <v>3</v>
      </c>
      <c r="B50" s="121" t="s">
        <v>2687</v>
      </c>
      <c r="C50" s="112" t="s">
        <v>31</v>
      </c>
      <c r="D50" s="110" t="s">
        <v>2697</v>
      </c>
      <c r="E50" s="144">
        <v>42009</v>
      </c>
      <c r="F50" s="144">
        <v>42369</v>
      </c>
      <c r="G50" s="159">
        <f t="shared" si="2"/>
        <v>12</v>
      </c>
      <c r="H50" s="119" t="s">
        <v>2692</v>
      </c>
      <c r="I50" s="113" t="s">
        <v>741</v>
      </c>
      <c r="J50" s="113" t="s">
        <v>743</v>
      </c>
      <c r="K50" s="116">
        <v>2494724478</v>
      </c>
      <c r="L50" s="115" t="s">
        <v>26</v>
      </c>
      <c r="M50" s="117">
        <v>0.99</v>
      </c>
      <c r="N50" s="115" t="s">
        <v>27</v>
      </c>
      <c r="O50" s="115" t="s">
        <v>26</v>
      </c>
      <c r="P50" s="78"/>
    </row>
    <row r="51" spans="1:16" s="6" customFormat="1" ht="24.75" customHeight="1" outlineLevel="1" x14ac:dyDescent="0.25">
      <c r="A51" s="142">
        <v>4</v>
      </c>
      <c r="B51" s="121" t="s">
        <v>2687</v>
      </c>
      <c r="C51" s="112" t="s">
        <v>31</v>
      </c>
      <c r="D51" s="110" t="s">
        <v>2694</v>
      </c>
      <c r="E51" s="144">
        <v>42009</v>
      </c>
      <c r="F51" s="144">
        <v>42369</v>
      </c>
      <c r="G51" s="159">
        <f t="shared" ref="G51:G107" si="3">IF(AND(E51&lt;&gt;"",F51&lt;&gt;""),((F51-E51)/30),"")</f>
        <v>12</v>
      </c>
      <c r="H51" s="114" t="s">
        <v>2693</v>
      </c>
      <c r="I51" s="113" t="s">
        <v>741</v>
      </c>
      <c r="J51" s="113" t="s">
        <v>743</v>
      </c>
      <c r="K51" s="116">
        <v>1344930650</v>
      </c>
      <c r="L51" s="115" t="s">
        <v>26</v>
      </c>
      <c r="M51" s="117">
        <v>0.99</v>
      </c>
      <c r="N51" s="115" t="s">
        <v>27</v>
      </c>
      <c r="O51" s="115" t="s">
        <v>26</v>
      </c>
      <c r="P51" s="78"/>
    </row>
    <row r="52" spans="1:16" s="7" customFormat="1" ht="24.75" customHeight="1" outlineLevel="1" x14ac:dyDescent="0.25">
      <c r="A52" s="143">
        <v>5</v>
      </c>
      <c r="B52" s="121" t="s">
        <v>2687</v>
      </c>
      <c r="C52" s="112" t="s">
        <v>31</v>
      </c>
      <c r="D52" s="110" t="s">
        <v>2696</v>
      </c>
      <c r="E52" s="144">
        <v>42004</v>
      </c>
      <c r="F52" s="144">
        <v>42369</v>
      </c>
      <c r="G52" s="159">
        <f t="shared" si="3"/>
        <v>12.166666666666666</v>
      </c>
      <c r="H52" s="119" t="s">
        <v>2695</v>
      </c>
      <c r="I52" s="113" t="s">
        <v>741</v>
      </c>
      <c r="J52" s="113" t="s">
        <v>744</v>
      </c>
      <c r="K52" s="116">
        <v>1906524220</v>
      </c>
      <c r="L52" s="115" t="s">
        <v>26</v>
      </c>
      <c r="M52" s="117">
        <v>0.99</v>
      </c>
      <c r="N52" s="115" t="s">
        <v>27</v>
      </c>
      <c r="O52" s="115" t="s">
        <v>26</v>
      </c>
      <c r="P52" s="79"/>
    </row>
    <row r="53" spans="1:16" s="7" customFormat="1" ht="24.75" customHeight="1" outlineLevel="1" x14ac:dyDescent="0.25">
      <c r="A53" s="143">
        <v>6</v>
      </c>
      <c r="B53" s="121" t="s">
        <v>2687</v>
      </c>
      <c r="C53" s="112" t="s">
        <v>31</v>
      </c>
      <c r="D53" s="110" t="s">
        <v>2698</v>
      </c>
      <c r="E53" s="144">
        <v>42401</v>
      </c>
      <c r="F53" s="144">
        <v>42674</v>
      </c>
      <c r="G53" s="159">
        <f t="shared" si="3"/>
        <v>9.1</v>
      </c>
      <c r="H53" s="119" t="s">
        <v>2699</v>
      </c>
      <c r="I53" s="113" t="s">
        <v>741</v>
      </c>
      <c r="J53" s="113" t="s">
        <v>742</v>
      </c>
      <c r="K53" s="116">
        <v>1642051241</v>
      </c>
      <c r="L53" s="115" t="s">
        <v>1148</v>
      </c>
      <c r="M53" s="117"/>
      <c r="N53" s="115" t="s">
        <v>27</v>
      </c>
      <c r="O53" s="115" t="s">
        <v>26</v>
      </c>
      <c r="P53" s="79"/>
    </row>
    <row r="54" spans="1:16" s="7" customFormat="1" ht="24.75" customHeight="1" outlineLevel="1" x14ac:dyDescent="0.25">
      <c r="A54" s="143">
        <v>7</v>
      </c>
      <c r="B54" s="121" t="s">
        <v>2687</v>
      </c>
      <c r="C54" s="112" t="s">
        <v>31</v>
      </c>
      <c r="D54" s="110" t="s">
        <v>2701</v>
      </c>
      <c r="E54" s="144">
        <v>42398</v>
      </c>
      <c r="F54" s="144">
        <v>42674</v>
      </c>
      <c r="G54" s="159">
        <f t="shared" si="3"/>
        <v>9.1999999999999993</v>
      </c>
      <c r="H54" s="119" t="s">
        <v>2700</v>
      </c>
      <c r="I54" s="113" t="s">
        <v>741</v>
      </c>
      <c r="J54" s="113" t="s">
        <v>742</v>
      </c>
      <c r="K54" s="118">
        <v>1494535552</v>
      </c>
      <c r="L54" s="115" t="s">
        <v>1148</v>
      </c>
      <c r="M54" s="117"/>
      <c r="N54" s="115" t="s">
        <v>27</v>
      </c>
      <c r="O54" s="115" t="s">
        <v>1148</v>
      </c>
      <c r="P54" s="79"/>
    </row>
    <row r="55" spans="1:16" s="7" customFormat="1" ht="24.75" customHeight="1" outlineLevel="1" x14ac:dyDescent="0.25">
      <c r="A55" s="143">
        <v>8</v>
      </c>
      <c r="B55" s="121" t="s">
        <v>2687</v>
      </c>
      <c r="C55" s="112" t="s">
        <v>31</v>
      </c>
      <c r="D55" s="110" t="s">
        <v>2703</v>
      </c>
      <c r="E55" s="144">
        <v>42398</v>
      </c>
      <c r="F55" s="144">
        <v>42674</v>
      </c>
      <c r="G55" s="159">
        <f t="shared" si="3"/>
        <v>9.1999999999999993</v>
      </c>
      <c r="H55" s="119" t="s">
        <v>2702</v>
      </c>
      <c r="I55" s="113" t="s">
        <v>741</v>
      </c>
      <c r="J55" s="113" t="s">
        <v>742</v>
      </c>
      <c r="K55" s="118">
        <v>202841889</v>
      </c>
      <c r="L55" s="115" t="s">
        <v>1148</v>
      </c>
      <c r="M55" s="117"/>
      <c r="N55" s="115" t="s">
        <v>27</v>
      </c>
      <c r="O55" s="115" t="s">
        <v>1148</v>
      </c>
      <c r="P55" s="79"/>
    </row>
    <row r="56" spans="1:16" s="7" customFormat="1" ht="24.75" customHeight="1" outlineLevel="1" x14ac:dyDescent="0.25">
      <c r="A56" s="143">
        <v>9</v>
      </c>
      <c r="B56" s="121" t="s">
        <v>2687</v>
      </c>
      <c r="C56" s="112" t="s">
        <v>31</v>
      </c>
      <c r="D56" s="110" t="s">
        <v>2704</v>
      </c>
      <c r="E56" s="144">
        <v>42682</v>
      </c>
      <c r="F56" s="144">
        <v>42719</v>
      </c>
      <c r="G56" s="159">
        <f t="shared" si="3"/>
        <v>1.2333333333333334</v>
      </c>
      <c r="H56" s="119" t="s">
        <v>2705</v>
      </c>
      <c r="I56" s="113" t="s">
        <v>741</v>
      </c>
      <c r="J56" s="113" t="s">
        <v>742</v>
      </c>
      <c r="K56" s="118">
        <v>300700228</v>
      </c>
      <c r="L56" s="115" t="s">
        <v>1148</v>
      </c>
      <c r="M56" s="117"/>
      <c r="N56" s="115" t="s">
        <v>27</v>
      </c>
      <c r="O56" s="115" t="s">
        <v>1148</v>
      </c>
      <c r="P56" s="79"/>
    </row>
    <row r="57" spans="1:16" s="7" customFormat="1" ht="24.75" customHeight="1" outlineLevel="1" x14ac:dyDescent="0.25">
      <c r="A57" s="143">
        <v>10</v>
      </c>
      <c r="B57" s="121" t="s">
        <v>2687</v>
      </c>
      <c r="C57" s="65" t="s">
        <v>31</v>
      </c>
      <c r="D57" s="63" t="s">
        <v>2706</v>
      </c>
      <c r="E57" s="144">
        <v>42720</v>
      </c>
      <c r="F57" s="144">
        <v>43084</v>
      </c>
      <c r="G57" s="159">
        <f t="shared" si="3"/>
        <v>12.133333333333333</v>
      </c>
      <c r="H57" s="119" t="s">
        <v>2705</v>
      </c>
      <c r="I57" s="63" t="s">
        <v>741</v>
      </c>
      <c r="J57" s="63" t="s">
        <v>742</v>
      </c>
      <c r="K57" s="66">
        <v>2297325897</v>
      </c>
      <c r="L57" s="65" t="s">
        <v>1148</v>
      </c>
      <c r="M57" s="67"/>
      <c r="N57" s="65" t="s">
        <v>27</v>
      </c>
      <c r="O57" s="65" t="s">
        <v>26</v>
      </c>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76" t="s">
        <v>2681</v>
      </c>
      <c r="E114" s="144">
        <v>43878</v>
      </c>
      <c r="F114" s="144">
        <v>44196</v>
      </c>
      <c r="G114" s="159">
        <f>IF(AND(E114&lt;&gt;"",F114&lt;&gt;""),((F114-E114)/30),"")</f>
        <v>10.6</v>
      </c>
      <c r="H114" s="121" t="s">
        <v>2682</v>
      </c>
      <c r="I114" s="120" t="s">
        <v>1120</v>
      </c>
      <c r="J114" s="120" t="s">
        <v>1121</v>
      </c>
      <c r="K114" s="122">
        <v>1049950110</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2664</v>
      </c>
      <c r="C115" s="162" t="s">
        <v>31</v>
      </c>
      <c r="D115" s="63" t="s">
        <v>2683</v>
      </c>
      <c r="E115" s="144">
        <v>43878</v>
      </c>
      <c r="F115" s="144">
        <v>44196</v>
      </c>
      <c r="G115" s="159">
        <f t="shared" ref="G115:G116" si="4">IF(AND(E115&lt;&gt;"",F115&lt;&gt;""),((F115-E115)/30),"")</f>
        <v>10.6</v>
      </c>
      <c r="H115" s="64" t="s">
        <v>2684</v>
      </c>
      <c r="I115" s="63" t="s">
        <v>1120</v>
      </c>
      <c r="J115" s="63" t="s">
        <v>1121</v>
      </c>
      <c r="K115" s="68">
        <v>640686984</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2664</v>
      </c>
      <c r="C116" s="162" t="s">
        <v>31</v>
      </c>
      <c r="D116" s="63" t="s">
        <v>2685</v>
      </c>
      <c r="E116" s="144">
        <v>43878</v>
      </c>
      <c r="F116" s="144">
        <v>44196</v>
      </c>
      <c r="G116" s="159">
        <f t="shared" si="4"/>
        <v>10.6</v>
      </c>
      <c r="H116" s="64" t="s">
        <v>2686</v>
      </c>
      <c r="I116" s="63" t="s">
        <v>1120</v>
      </c>
      <c r="J116" s="63" t="s">
        <v>1121</v>
      </c>
      <c r="K116" s="68">
        <v>3125882185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0.03</v>
      </c>
      <c r="G179" s="164">
        <f>IF(F179&gt;0,SUM(E179+F179),"")</f>
        <v>0.05</v>
      </c>
      <c r="H179" s="5"/>
      <c r="I179" s="221" t="s">
        <v>2670</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77267141.150000006</v>
      </c>
      <c r="F185" s="92"/>
      <c r="G185" s="93"/>
      <c r="H185" s="88"/>
      <c r="I185" s="90" t="s">
        <v>2627</v>
      </c>
      <c r="J185" s="165">
        <f>+SUM(M179:M183)</f>
        <v>0.05</v>
      </c>
      <c r="K185" s="202" t="s">
        <v>2628</v>
      </c>
      <c r="L185" s="202"/>
      <c r="M185" s="94">
        <f>+J185*(SUM(K20:K35))</f>
        <v>77267141.150000006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41967</v>
      </c>
      <c r="D193" s="5"/>
      <c r="E193" s="125">
        <v>4898</v>
      </c>
      <c r="F193" s="5"/>
      <c r="G193" s="5"/>
      <c r="H193" s="146" t="s">
        <v>2679</v>
      </c>
      <c r="J193" s="5"/>
      <c r="K193" s="126">
        <v>41520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2676</v>
      </c>
      <c r="L211" s="21"/>
      <c r="M211" s="21"/>
      <c r="N211" s="21"/>
      <c r="O211" s="8"/>
    </row>
    <row r="212" spans="1:15" x14ac:dyDescent="0.25">
      <c r="A212" s="9"/>
      <c r="B212" s="27" t="s">
        <v>2619</v>
      </c>
      <c r="C212" s="146" t="s">
        <v>2679</v>
      </c>
      <c r="D212" s="21"/>
      <c r="G212" s="27" t="s">
        <v>2621</v>
      </c>
      <c r="H212" s="147" t="s">
        <v>2678</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HAROLD</cp:lastModifiedBy>
  <cp:lastPrinted>2020-11-20T15:12:35Z</cp:lastPrinted>
  <dcterms:created xsi:type="dcterms:W3CDTF">2020-10-14T21:57:42Z</dcterms:created>
  <dcterms:modified xsi:type="dcterms:W3CDTF">2020-12-29T17:00:54Z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