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2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2" i="12" l="1"/>
  <c r="K54" i="12"/>
  <c r="K52" i="12"/>
  <c r="K5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<sst xmlns="http://schemas.openxmlformats.org/spreadsheetml/2006/main" count="3297" uniqueCount="2724">
  <si>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</si>
  <si>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</si>
  <si>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</si>
  <si>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</si>
  <si>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</si>
  <si>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</si>
  <si>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</si>
  <si>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</si>
  <si>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</si>
  <si>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</si>
  <si>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</si>
  <si>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</si>
  <si>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</si>
  <si>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</si>
  <si>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</si>
  <si>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</si>
  <si>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</si>
  <si>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</si>
  <si>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</si>
  <si>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</si>
  <si>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</si>
  <si>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</si>
  <si>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</si>
  <si>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</si>
  <si>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</si>
  <si>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</si>
  <si>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</si>
  <si>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</si>
  <si>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</si>
  <si>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</si>
  <si>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</si>
  <si>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</si>
  <si>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</si>
  <si>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</si>
  <si>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</si>
  <si>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</si>
  <si>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</si>
  <si>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</si>
  <si>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</si>
  <si>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</si>
  <si>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</si>
  <si>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</si>
  <si>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</si>
  <si>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</si>
  <si>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</si>
  <si>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</si>
  <si>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</si>
  <si>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</si>
  <si>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</si>
  <si>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</si>
  <si>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</si>
  <si>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</si>
  <si>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</si>
  <si>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</si>
  <si>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</si>
  <si>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</si>
  <si>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</si>
  <si>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</si>
  <si>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</si>
  <si>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</si>
  <si>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</si>
  <si>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</si>
  <si>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</si>
  <si>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</si>
  <si>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</si>
  <si>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</si>
  <si>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</si>
  <si>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</si>
  <si>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</si>
  <si>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</si>
  <si>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</si>
  <si>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</si>
  <si>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</si>
  <si>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</si>
  <si>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</si>
  <si>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</si>
  <si>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</si>
  <si>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</si>
  <si>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</si>
  <si>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</si>
  <si>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</si>
  <si>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</si>
  <si>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</si>
  <si>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</si>
  <si>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</si>
  <si>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</si>
  <si>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</si>
  <si>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</si>
  <si>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</si>
  <si>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</si>
  <si>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</si>
  <si>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</si>
  <si>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</si>
  <si>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</si>
  <si>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</si>
  <si>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</si>
  <si>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</si>
  <si>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</si>
  <si>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</si>
  <si>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</si>
  <si>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</si>
  <si>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</si>
  <si>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</si>
  <si>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</si>
  <si>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</si>
  <si>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</si>
  <si>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</si>
  <si>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</si>
  <si>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</si>
  <si>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</si>
  <si>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</si>
  <si>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</si>
  <si>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</si>
  <si>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</si>
  <si>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</si>
  <si>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</si>
  <si>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</si>
  <si>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</si>
  <si>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</si>
  <si>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</si>
  <si>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</si>
  <si>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</si>
  <si>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</si>
  <si>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</si>
  <si>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</si>
  <si>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</si>
  <si>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</si>
  <si>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</si>
  <si>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</si>
  <si>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</si>
  <si>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</si>
  <si>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</si>
  <si>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</si>
  <si>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</si>
  <si>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</si>
  <si>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</si>
  <si>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</si>
  <si>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</si>
  <si>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</si>
  <si>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</si>
  <si>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</si>
  <si>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</si>
  <si>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</si>
  <si>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</si>
  <si>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</si>
  <si>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</si>
  <si>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</si>
  <si>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</si>
  <si>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</si>
  <si>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</si>
  <si>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</si>
  <si>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</si>
  <si>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</si>
  <si>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</si>
  <si>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</si>
  <si>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</si>
  <si>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</si>
  <si>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</si>
  <si>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</si>
  <si>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</si>
  <si>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</si>
  <si>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</si>
  <si>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</si>
  <si>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</si>
  <si>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</si>
  <si>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</si>
  <si>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</si>
  <si>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</si>
  <si>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</si>
  <si>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</si>
  <si>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</si>
  <si>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</si>
  <si>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</si>
  <si>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</si>
  <si>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</si>
  <si>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</si>
  <si>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</si>
  <si>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</si>
  <si>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</si>
  <si>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</si>
  <si>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</si>
  <si>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</si>
  <si>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</si>
  <si>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</si>
  <si>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</si>
  <si>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</si>
  <si>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</si>
  <si>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</si>
  <si>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</si>
  <si>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</si>
  <si>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</si>
  <si>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</si>
  <si>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</si>
  <si>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</si>
  <si>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</si>
  <si>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</si>
  <si>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</si>
  <si>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</si>
  <si>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</si>
  <si>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</si>
  <si>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</si>
  <si>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</si>
  <si>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</si>
  <si>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</si>
  <si>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</si>
  <si>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</si>
  <si>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</si>
  <si>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</si>
  <si>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</si>
  <si>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</si>
  <si>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</si>
  <si>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</si>
  <si>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</si>
  <si>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</si>
  <si>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</si>
  <si>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</si>
  <si>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</si>
  <si>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</si>
  <si>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</si>
  <si>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</si>
  <si>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</si>
  <si>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</si>
  <si>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</si>
  <si>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</si>
  <si>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</si>
  <si>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</si>
  <si>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</si>
  <si>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</si>
  <si>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</si>
  <si>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</si>
  <si>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</si>
  <si>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</si>
  <si>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</si>
  <si>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</si>
  <si>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</si>
  <si>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</si>
  <si>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</si>
  <si>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</si>
  <si>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</si>
  <si>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</si>
  <si>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</si>
  <si>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</si>
  <si>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</si>
  <si>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</si>
  <si>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</si>
  <si>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</si>
  <si>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</si>
  <si>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</si>
  <si>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</si>
  <si>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</si>
  <si>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</si>
  <si>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</si>
  <si>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</si>
  <si>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</si>
  <si>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</si>
  <si>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</si>
  <si>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</si>
  <si>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</si>
  <si>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</si>
  <si>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</si>
  <si>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</si>
  <si>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</si>
  <si>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</si>
  <si>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</si>
  <si>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</si>
  <si>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</si>
  <si>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</si>
  <si>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</si>
  <si>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</si>
  <si>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</si>
  <si>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</si>
  <si>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</si>
  <si>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</si>
  <si>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</si>
  <si>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</si>
  <si>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</si>
  <si>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</si>
  <si>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</si>
  <si>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</si>
  <si>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</si>
  <si>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</si>
  <si>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</si>
  <si>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</si>
  <si>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</si>
  <si>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</si>
  <si>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</si>
  <si>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</si>
  <si>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</si>
  <si>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</si>
  <si>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</si>
  <si>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</si>
  <si>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</si>
  <si>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</si>
  <si>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</si>
  <si>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</si>
  <si>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</si>
  <si>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</si>
  <si>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</si>
  <si>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</si>
  <si>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</si>
  <si>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</si>
  <si>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</si>
  <si>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</si>
  <si>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</si>
  <si>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</si>
  <si>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</si>
  <si>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</si>
  <si>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</si>
  <si>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</si>
  <si>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</si>
  <si>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</si>
  <si>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</si>
  <si>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</si>
  <si>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</si>
  <si>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</si>
  <si>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</si>
  <si>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</si>
  <si>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</si>
  <si>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</si>
  <si>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</si>
  <si>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</si>
  <si>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</si>
  <si>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</si>
  <si>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</si>
  <si>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</si>
  <si>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</si>
  <si>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</si>
  <si>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</si>
  <si>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</si>
  <si>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</si>
  <si>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</si>
  <si>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</si>
  <si>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</si>
  <si>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</si>
  <si>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</si>
  <si>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</si>
  <si>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</si>
  <si>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</si>
  <si>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</si>
  <si>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</si>
  <si>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</si>
  <si>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</si>
  <si>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</si>
  <si>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</si>
  <si>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</si>
  <si>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</si>
  <si>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</si>
  <si>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</si>
  <si>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</si>
  <si>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</si>
  <si>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</si>
  <si>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</si>
  <si>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</si>
  <si>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</si>
  <si>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</si>
  <si>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</si>
  <si>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</si>
  <si>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</si>
  <si>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</si>
  <si>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</si>
  <si>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</si>
  <si>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</si>
  <si>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</si>
  <si>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</si>
  <si>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</si>
  <si>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</si>
  <si>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</si>
  <si>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</si>
  <si>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</si>
  <si>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</si>
  <si>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</si>
  <si>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</si>
  <si>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</si>
  <si>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</si>
  <si>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</si>
  <si>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</si>
  <si>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</si>
  <si>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</si>
  <si>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</si>
  <si>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</si>
  <si>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</si>
  <si>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</si>
  <si>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</si>
  <si>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</si>
  <si>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</si>
  <si>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</si>
  <si>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</si>
  <si>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</si>
  <si>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</si>
  <si>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</si>
  <si>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</si>
  <si>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</si>
  <si>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</si>
  <si>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</si>
  <si>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</si>
  <si>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</si>
  <si>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</si>
  <si>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</si>
  <si>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</si>
  <si>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</si>
  <si>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</si>
  <si>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</si>
  <si>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</si>
  <si>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</si>
  <si>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</si>
  <si>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</si>
  <si>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</si>
  <si>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</si>
  <si>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</si>
  <si>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</si>
  <si>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</si>
  <si>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</si>
  <si>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</si>
  <si>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</si>
  <si>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</si>
  <si>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</si>
  <si>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</si>
  <si>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</si>
  <si>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</si>
  <si>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</si>
  <si>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</si>
  <si>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</si>
  <si>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</si>
  <si>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</si>
  <si>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</si>
  <si>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</si>
  <si>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</si>
  <si>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</si>
  <si>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</si>
  <si>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</si>
  <si>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</si>
  <si>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</si>
  <si>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</si>
  <si>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</si>
  <si>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</si>
  <si>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</si>
  <si>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</si>
  <si>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</si>
  <si>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</si>
  <si>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</si>
  <si>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</si>
  <si>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</si>
  <si>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</si>
  <si>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</si>
  <si>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</si>
  <si>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</si>
  <si>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</si>
  <si>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</si>
  <si>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</si>
  <si>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</si>
  <si>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</si>
  <si>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</si>
  <si>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</si>
  <si>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</si>
  <si>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</si>
  <si>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</si>
  <si>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</si>
  <si>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</si>
  <si>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</si>
  <si>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</si>
  <si>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</si>
  <si>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</si>
  <si>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</si>
  <si>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</si>
  <si>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</si>
  <si>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</si>
  <si>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</si>
  <si>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</si>
  <si>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</si>
  <si>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</si>
  <si>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</si>
  <si>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</si>
  <si>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</si>
  <si>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</si>
  <si>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</si>
  <si>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</si>
  <si>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</si>
  <si>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</si>
  <si>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</si>
  <si>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</si>
  <si>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</si>
  <si>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</si>
  <si>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</si>
  <si>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</si>
  <si>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</si>
  <si>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</si>
  <si>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</si>
  <si>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</si>
  <si>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</si>
  <si>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</si>
  <si>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</si>
  <si>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</si>
  <si>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</si>
  <si>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</si>
  <si>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</si>
  <si>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</si>
  <si>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</si>
  <si>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</si>
  <si>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</si>
  <si>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</si>
  <si>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</si>
  <si>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</si>
  <si>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</si>
  <si>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</si>
  <si>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</si>
  <si>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</si>
  <si>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</si>
  <si>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</si>
  <si>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</si>
  <si>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</si>
  <si>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</si>
  <si>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</si>
  <si>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</si>
  <si>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</si>
  <si>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</si>
  <si>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</si>
  <si>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</si>
  <si>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</si>
  <si>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</si>
  <si>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</si>
  <si>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</si>
  <si>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</si>
  <si>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</si>
  <si>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</si>
  <si>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</si>
  <si>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</si>
  <si>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</si>
  <si>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</si>
  <si>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</si>
  <si>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</si>
  <si>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</si>
  <si>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</si>
  <si>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</si>
  <si>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</si>
  <si>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</si>
  <si>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</si>
  <si>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</si>
  <si>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</si>
  <si>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</si>
  <si>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</si>
  <si>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</si>
  <si>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</si>
  <si>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</si>
  <si>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</si>
  <si>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</si>
  <si>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</si>
  <si>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</si>
  <si>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</si>
  <si>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</si>
  <si>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</si>
  <si>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</si>
  <si>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</si>
  <si>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</si>
  <si>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</si>
  <si>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</si>
  <si>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</si>
  <si>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</si>
  <si>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</si>
  <si>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</si>
  <si>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</si>
  <si>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</si>
  <si>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</si>
  <si>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</si>
  <si>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</si>
  <si>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</si>
  <si>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</si>
  <si>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</si>
  <si>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</si>
  <si>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</si>
  <si>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</si>
  <si>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</si>
  <si>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</si>
  <si>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</si>
  <si>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</si>
  <si>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</si>
  <si>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</si>
  <si>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</si>
  <si>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</si>
  <si>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</si>
  <si>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</si>
  <si>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</si>
  <si>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</si>
  <si>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</si>
  <si>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</si>
  <si>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</si>
  <si>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</si>
  <si>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</si>
  <si>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</si>
  <si>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</si>
  <si>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</si>
  <si>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</si>
  <si>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</si>
  <si>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</si>
  <si>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</si>
  <si>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</si>
  <si>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</si>
  <si>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</si>
  <si>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</si>
  <si>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</si>
  <si>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</si>
  <si>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</si>
  <si>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</si>
  <si>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</si>
  <si>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</si>
  <si>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</si>
  <si>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</si>
  <si>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</si>
  <si>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</si>
  <si>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</si>
  <si>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</si>
  <si>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</si>
  <si>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</si>
  <si>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</si>
  <si>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</si>
  <si>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</si>
  <si>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</si>
  <si>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</si>
  <si>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</si>
  <si>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</si>
  <si>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</si>
  <si>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</si>
  <si>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</si>
  <si>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</si>
  <si>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</si>
  <si>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</si>
  <si>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</si>
  <si>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</si>
  <si>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</si>
  <si>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</si>
  <si>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</si>
  <si>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</si>
  <si>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</si>
  <si>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</si>
  <si>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</si>
  <si>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</si>
  <si>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</si>
  <si>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</si>
  <si>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</si>
  <si>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</si>
  <si>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</si>
  <si>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</si>
  <si>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</si>
  <si>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</si>
  <si>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</si>
  <si>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</si>
  <si>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</si>
  <si>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</si>
  <si>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</si>
  <si>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</si>
  <si>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</si>
  <si>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</si>
  <si>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</si>
  <si>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</si>
  <si>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</si>
  <si>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</si>
  <si>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</si>
  <si>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</si>
  <si>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</si>
  <si>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</si>
  <si>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</si>
  <si>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</si>
  <si>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</si>
  <si>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</si>
  <si>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</si>
  <si>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</si>
  <si>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</si>
  <si>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</si>
  <si>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</si>
  <si>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</si>
  <si>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</si>
  <si>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</si>
  <si>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</si>
  <si>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</si>
  <si>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</si>
  <si>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</si>
  <si>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</si>
  <si>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</si>
  <si>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</si>
  <si>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</si>
  <si>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</si>
  <si>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</si>
  <si>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</si>
  <si>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</si>
  <si>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</si>
  <si>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</si>
  <si>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</si>
  <si>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</si>
  <si>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</si>
  <si>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</si>
  <si>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</si>
  <si>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</si>
  <si>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</si>
  <si>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</si>
  <si>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</si>
  <si>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</si>
  <si>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</si>
  <si>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</si>
  <si>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</si>
  <si>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</si>
  <si>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</si>
  <si>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</si>
  <si>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</si>
  <si>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</si>
  <si>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</si>
  <si>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</si>
  <si>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</si>
  <si>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</si>
  <si>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</si>
  <si>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</si>
  <si>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</si>
  <si>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</si>
  <si>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</si>
  <si>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</si>
  <si>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</si>
  <si>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</si>
  <si>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</si>
  <si>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</si>
  <si>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</si>
  <si>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</si>
  <si>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</si>
  <si>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</si>
  <si>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</si>
  <si>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</si>
  <si>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</si>
  <si>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</si>
  <si>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</si>
  <si>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</si>
  <si>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</si>
  <si>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</si>
  <si>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</si>
  <si>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</si>
  <si>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</si>
  <si>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</si>
  <si>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</si>
  <si>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</si>
  <si>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</si>
  <si>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</si>
  <si>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</si>
  <si>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</si>
  <si>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</si>
  <si>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</si>
  <si>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</si>
  <si>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</si>
  <si>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</si>
  <si>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</si>
  <si>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</si>
  <si>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</si>
  <si>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</si>
  <si>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</si>
  <si>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</si>
  <si>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</si>
  <si>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</si>
  <si>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</si>
  <si>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</si>
  <si>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</si>
  <si>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</si>
  <si>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</si>
  <si>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</si>
  <si>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</si>
  <si>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</si>
  <si>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</si>
  <si>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</si>
  <si>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</si>
  <si>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</si>
  <si>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</si>
  <si>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</si>
  <si>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</si>
  <si>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</si>
  <si>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</si>
  <si>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</si>
  <si>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</si>
  <si>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</si>
  <si>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</si>
  <si>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</si>
  <si>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</si>
  <si>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</si>
  <si>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</si>
  <si>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</si>
  <si>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</si>
  <si>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</si>
  <si>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</si>
  <si>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</si>
  <si>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</si>
  <si>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</si>
  <si>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</si>
  <si>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</si>
  <si>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</si>
  <si>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</si>
  <si>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</si>
  <si>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</si>
  <si>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</si>
  <si>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</si>
  <si>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</si>
  <si>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</si>
  <si>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</si>
  <si>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</si>
  <si>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</si>
  <si>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</si>
  <si>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</si>
  <si>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</si>
  <si>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</si>
  <si>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</si>
  <si>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</si>
  <si>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</si>
  <si>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</si>
  <si>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</si>
  <si>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</si>
  <si>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</si>
  <si>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</si>
  <si>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</si>
  <si>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</si>
  <si>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</si>
  <si>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</si>
  <si>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</si>
  <si>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</si>
  <si>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</si>
  <si>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</si>
  <si>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</si>
  <si>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</si>
  <si>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</si>
  <si>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</si>
  <si>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</si>
  <si>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</si>
  <si>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</si>
  <si>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</si>
  <si>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</si>
  <si>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</si>
  <si>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</si>
  <si>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</si>
  <si>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</si>
  <si>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</si>
  <si>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</si>
  <si>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</si>
  <si>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</si>
  <si>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</si>
  <si>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</si>
  <si>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</si>
  <si>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</si>
  <si>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</si>
  <si>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</si>
  <si>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</si>
  <si>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</si>
  <si>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</si>
  <si>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</si>
  <si>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</si>
  <si>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</si>
  <si>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</si>
  <si>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</si>
  <si>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</si>
  <si>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</si>
  <si>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</si>
  <si>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</si>
  <si>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</si>
  <si>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</si>
  <si>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</si>
  <si>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</si>
  <si>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</si>
  <si>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</si>
  <si>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</si>
  <si>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</si>
  <si>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</si>
  <si>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</si>
  <si>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</si>
  <si>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</si>
  <si>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</si>
  <si>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</si>
  <si>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</si>
  <si>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</si>
  <si>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</si>
  <si>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</si>
  <si>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</si>
  <si>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</si>
  <si>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</si>
  <si>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</si>
  <si>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</si>
  <si>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</si>
  <si>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</si>
  <si>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</si>
  <si>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</si>
  <si>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</si>
  <si>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</si>
  <si>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</si>
  <si>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</si>
  <si>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</si>
  <si>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</si>
  <si>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</si>
  <si>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</si>
  <si>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</si>
  <si>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</si>
  <si>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</si>
  <si>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</si>
  <si>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</si>
  <si>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</si>
  <si>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</si>
  <si>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</si>
  <si>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</si>
  <si>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</si>
  <si>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</si>
  <si>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</si>
  <si>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</si>
  <si>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</si>
  <si>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</si>
  <si>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</si>
  <si>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</si>
  <si>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</si>
  <si>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</si>
  <si>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</si>
  <si>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</si>
  <si>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</si>
  <si>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</si>
  <si>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</si>
  <si>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</si>
  <si>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</si>
  <si>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</si>
  <si>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</si>
  <si>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</si>
  <si>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</si>
  <si>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</si>
  <si>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</si>
  <si>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</si>
  <si>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</si>
  <si>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</si>
  <si>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</si>
  <si>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</si>
  <si>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</si>
  <si>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</si>
  <si>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</si>
  <si>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</si>
  <si>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</si>
  <si>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</si>
  <si>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</si>
  <si>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</si>
  <si>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</si>
  <si>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</si>
  <si>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</si>
  <si>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</si>
  <si>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</si>
  <si>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</si>
  <si>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</si>
  <si>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</si>
  <si>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</si>
  <si>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</si>
  <si>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</si>
  <si>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</si>
  <si>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</si>
  <si>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</si>
  <si>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</si>
  <si>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</si>
  <si>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</si>
  <si>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</si>
  <si>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</si>
  <si>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</si>
  <si>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</si>
  <si>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</si>
  <si>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</si>
  <si>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</si>
  <si>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</si>
  <si>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</si>
  <si>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</si>
  <si>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</si>
  <si>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</si>
  <si>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</si>
  <si>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</si>
  <si>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</si>
  <si>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</si>
  <si>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</si>
  <si>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</si>
  <si>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</si>
  <si>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</si>
  <si>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</si>
  <si>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</si>
  <si>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</si>
  <si>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</si>
  <si>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</si>
  <si>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</si>
  <si>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</si>
  <si>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</si>
  <si>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</si>
  <si>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</si>
  <si>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</si>
  <si>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</si>
  <si>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</si>
  <si>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</si>
  <si>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</si>
  <si>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</si>
  <si>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</si>
  <si>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</si>
  <si>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</si>
  <si>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</si>
  <si>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</si>
  <si>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</si>
  <si>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</si>
  <si>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</si>
  <si>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</si>
  <si>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</si>
  <si>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</si>
  <si>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</si>
  <si>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</si>
  <si>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</si>
  <si>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</si>
  <si>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</si>
  <si>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</si>
  <si>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</si>
  <si>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</si>
  <si>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</si>
  <si>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</si>
  <si>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</si>
  <si>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</si>
  <si>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</si>
  <si>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</si>
  <si>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</si>
  <si>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</si>
  <si>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</si>
  <si>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</si>
  <si>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</si>
  <si>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</si>
  <si>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</si>
  <si>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</si>
  <si>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</si>
  <si>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</si>
  <si>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</si>
  <si>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</si>
  <si>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</si>
  <si>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</si>
  <si>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</si>
  <si>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</si>
  <si>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</si>
  <si>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</si>
  <si>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</si>
  <si>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</si>
  <si>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</si>
  <si>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</si>
  <si>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</si>
  <si>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</si>
  <si>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</si>
  <si>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</si>
  <si>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</si>
  <si>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</si>
  <si>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</si>
  <si>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</si>
  <si>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</si>
  <si>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</si>
  <si>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</si>
  <si>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</si>
  <si>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</si>
  <si>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</si>
  <si>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</si>
  <si>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</si>
  <si>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</si>
  <si>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</si>
  <si>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</si>
  <si>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</si>
  <si>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</si>
  <si>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</si>
  <si>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</si>
  <si>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</si>
  <si>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</si>
  <si>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</si>
  <si>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</si>
  <si>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</si>
  <si>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</si>
  <si>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</si>
  <si>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</si>
  <si>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</si>
  <si>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</si>
  <si>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</si>
  <si>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</si>
  <si>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</si>
  <si>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</si>
  <si>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</si>
  <si>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</si>
  <si>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</si>
  <si>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</si>
  <si>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</si>
  <si>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</si>
  <si>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</si>
  <si>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</si>
  <si>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</si>
  <si>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</si>
  <si>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</si>
  <si>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</si>
  <si>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</si>
  <si>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</si>
  <si>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</si>
  <si>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</si>
  <si>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</si>
  <si>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</si>
  <si>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</si>
  <si>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</si>
  <si>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</si>
  <si>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</si>
  <si>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</si>
  <si>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</si>
  <si>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</si>
  <si>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</si>
  <si>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</si>
  <si>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</si>
  <si>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</si>
  <si>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</si>
  <si>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</si>
  <si>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</si>
  <si>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</si>
  <si>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</si>
  <si>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</si>
  <si>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</si>
  <si>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</si>
  <si>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</si>
  <si>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</si>
  <si>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</si>
  <si>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</si>
  <si>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</si>
  <si>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</si>
  <si>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</si>
  <si>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</si>
  <si>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</si>
  <si>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</si>
  <si>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</si>
  <si>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</si>
  <si>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</si>
  <si>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</si>
  <si>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</si>
  <si>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</si>
  <si>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</si>
  <si>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</si>
  <si>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</si>
  <si>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</si>
  <si>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</si>
  <si>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</si>
  <si>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</si>
  <si>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</si>
  <si>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</si>
  <si>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</si>
  <si>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</si>
  <si>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</si>
  <si>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</si>
  <si>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</si>
  <si>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</si>
  <si>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</si>
  <si>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</si>
  <si>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</si>
  <si>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</si>
  <si>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</si>
  <si>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</si>
  <si>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</si>
  <si>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</si>
  <si>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</si>
  <si>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</si>
  <si>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</si>
  <si>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</si>
  <si>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</si>
  <si>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</si>
  <si>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</si>
  <si>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</si>
  <si>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</si>
  <si>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</si>
  <si>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</si>
  <si>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</si>
  <si>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</si>
  <si>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</si>
  <si>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</si>
  <si>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</si>
  <si>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</si>
  <si>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</si>
  <si>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</si>
  <si>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</si>
  <si>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</si>
  <si>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</si>
  <si>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</si>
  <si>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</si>
  <si>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</si>
  <si>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</si>
  <si>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</si>
  <si>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</si>
  <si>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</si>
  <si>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</si>
  <si>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</si>
  <si>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</si>
  <si>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</si>
  <si>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</si>
  <si>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</si>
  <si>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</si>
  <si>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</si>
  <si>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</si>
  <si>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</si>
  <si>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</si>
  <si>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</si>
  <si>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</si>
  <si>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</si>
  <si>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</si>
  <si>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</si>
  <si>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</si>
  <si>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</si>
  <si>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</si>
  <si>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</si>
  <si>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</si>
  <si>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</si>
  <si>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</si>
  <si>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</si>
  <si>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</si>
  <si>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</si>
  <si>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</si>
  <si>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</si>
  <si>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</si>
  <si>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</si>
  <si>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</si>
  <si>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</si>
  <si>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</si>
  <si>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</si>
  <si>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</si>
  <si>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</si>
  <si>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</si>
  <si>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</si>
  <si>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</si>
  <si>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</si>
  <si>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</si>
  <si>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</si>
  <si>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</si>
  <si>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</si>
  <si>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</si>
  <si>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</si>
  <si>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</si>
  <si>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</si>
  <si>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</si>
  <si>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</si>
  <si>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</si>
  <si>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</si>
  <si>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</si>
  <si>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</si>
  <si>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</si>
  <si>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</si>
  <si>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</si>
  <si>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</si>
  <si>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</si>
  <si>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</si>
  <si>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</si>
  <si>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</si>
  <si>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</si>
  <si>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</si>
  <si>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</si>
  <si>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</si>
  <si>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</si>
  <si>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</si>
  <si>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</si>
  <si>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</si>
  <si>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</si>
  <si>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</si>
  <si>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</si>
  <si>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</si>
  <si>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</si>
  <si>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</si>
  <si>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</si>
  <si>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</si>
  <si>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</si>
  <si>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</si>
  <si>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</si>
  <si>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</si>
  <si>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</si>
  <si>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</si>
  <si>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</si>
  <si>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</si>
  <si>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</si>
  <si>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</si>
  <si>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</si>
  <si>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</si>
  <si>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</si>
  <si>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</si>
  <si>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</si>
  <si>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</si>
  <si>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</si>
  <si>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</si>
  <si>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</si>
  <si>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</si>
  <si>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</si>
  <si>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</si>
  <si>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</si>
  <si>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</si>
  <si>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</si>
  <si>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</si>
  <si>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</si>
  <si>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</si>
  <si>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</si>
  <si>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</si>
  <si>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</si>
  <si>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</si>
  <si>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</si>
  <si>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</si>
  <si>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</si>
  <si>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</si>
  <si>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</si>
  <si>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</si>
  <si>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</si>
  <si>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</si>
  <si>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</si>
  <si>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</si>
  <si>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</si>
  <si>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</si>
  <si>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</si>
  <si>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</si>
  <si>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</si>
  <si>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</si>
  <si>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</si>
  <si>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</si>
  <si>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</si>
  <si>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</si>
  <si>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</si>
  <si>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</si>
  <si>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</si>
  <si>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</si>
  <si>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</si>
  <si>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</si>
  <si>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</si>
  <si>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</si>
  <si>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</si>
  <si>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</si>
  <si>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</si>
  <si>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</si>
  <si>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</si>
  <si>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</si>
  <si>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</si>
  <si>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</si>
  <si>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</si>
  <si>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</si>
  <si>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</si>
  <si>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</si>
  <si>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</si>
  <si>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</si>
  <si>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</si>
  <si>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</si>
  <si>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</si>
  <si>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</si>
  <si>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</si>
  <si>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</si>
  <si>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</si>
  <si>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</si>
  <si>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</si>
  <si>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</si>
  <si>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</si>
  <si>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</si>
  <si>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</si>
  <si>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</si>
  <si>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</si>
  <si>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</si>
  <si>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</si>
  <si>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</si>
  <si>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</si>
  <si>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</si>
  <si>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</si>
  <si>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</si>
  <si>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</si>
  <si>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</si>
  <si>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</si>
  <si>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</si>
  <si>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</si>
  <si>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</si>
  <si>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</si>
  <si>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</si>
  <si>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</si>
  <si>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</si>
  <si>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</si>
  <si>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</si>
  <si>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</si>
  <si>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</si>
  <si>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</si>
  <si>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</si>
  <si>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</si>
  <si>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</si>
  <si>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</si>
  <si>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</si>
  <si>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</si>
  <si>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</si>
  <si>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</si>
  <si>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</si>
  <si>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</si>
  <si>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</si>
  <si>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</si>
  <si>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</si>
  <si>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</si>
  <si>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</si>
  <si>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</si>
  <si>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</si>
  <si>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</si>
  <si>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</si>
  <si>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</si>
  <si>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</si>
  <si>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</si>
  <si>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</si>
  <si>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</si>
  <si>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</si>
  <si>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</si>
  <si>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</si>
  <si>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</si>
  <si>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</si>
  <si>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</si>
  <si>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</si>
  <si>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</si>
  <si>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</si>
  <si>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</si>
  <si>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</si>
  <si>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</si>
  <si>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</si>
  <si>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</si>
  <si>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</si>
  <si>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</si>
  <si>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</si>
  <si>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</si>
  <si>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</si>
  <si>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</si>
  <si>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</si>
  <si>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</si>
  <si>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</si>
  <si>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</si>
  <si>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</si>
  <si>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</si>
  <si>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</si>
  <si>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</si>
  <si>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</si>
  <si>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</si>
  <si>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</si>
  <si>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</si>
  <si>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</si>
  <si>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</si>
  <si>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</si>
  <si>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</si>
  <si>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</si>
  <si>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</si>
  <si>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</si>
  <si>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</si>
  <si>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</si>
  <si>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</si>
  <si>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</si>
  <si>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</si>
  <si>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</si>
  <si>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</si>
  <si>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</si>
  <si>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</si>
  <si>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</si>
  <si>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</si>
  <si>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</si>
  <si>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</si>
  <si>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</si>
  <si>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</si>
  <si>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</si>
  <si>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</si>
  <si>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</si>
  <si>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</si>
  <si>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</si>
  <si>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</si>
  <si>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</si>
  <si>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</si>
  <si>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</si>
  <si>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</si>
  <si>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</si>
  <si>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</si>
  <si>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</si>
  <si>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</si>
  <si>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</si>
  <si>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</si>
  <si>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</si>
  <si>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</si>
  <si>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</si>
  <si>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</si>
  <si>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</si>
  <si>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</si>
  <si>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</si>
  <si>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</si>
  <si>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</si>
  <si>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</si>
  <si>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</si>
  <si>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</si>
  <si>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</si>
  <si>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</si>
  <si>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</si>
  <si>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</si>
  <si>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</si>
  <si>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</si>
  <si>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</si>
  <si>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</si>
  <si>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</si>
  <si>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</si>
  <si>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</si>
  <si>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</si>
  <si>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</si>
  <si>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</si>
  <si>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</si>
  <si>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</si>
  <si>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</si>
  <si>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</si>
  <si>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</si>
  <si>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</si>
  <si>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</si>
  <si>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</si>
  <si>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</si>
  <si>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</si>
  <si>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</si>
  <si>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</si>
  <si>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</si>
  <si>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</si>
  <si>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</si>
  <si>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</si>
  <si>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</si>
  <si>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</si>
  <si>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</si>
  <si>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</si>
  <si>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</si>
  <si>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</si>
  <si>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</si>
  <si>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</si>
  <si>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</si>
  <si>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</si>
  <si>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</si>
  <si>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</si>
  <si>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</si>
  <si>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</si>
  <si>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</si>
  <si>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</si>
  <si>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</si>
  <si>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</si>
  <si>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</si>
  <si>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</si>
  <si>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</si>
  <si>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</si>
  <si>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</si>
  <si>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</si>
  <si>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</si>
  <si>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</si>
  <si>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</si>
  <si>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</si>
  <si>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</si>
  <si>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</si>
  <si>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</si>
  <si>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</si>
  <si>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</si>
  <si>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</si>
  <si>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</si>
  <si>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</si>
  <si>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</si>
  <si>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</si>
  <si>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</si>
  <si>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</si>
  <si>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</si>
  <si>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</si>
  <si>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</si>
  <si>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</si>
  <si>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</si>
  <si>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</si>
  <si>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</si>
  <si>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</si>
  <si>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</si>
  <si>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</si>
  <si>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</si>
  <si>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</si>
  <si>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</si>
  <si>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</si>
  <si>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</si>
  <si>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</si>
  <si>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</si>
  <si>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</si>
  <si>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</si>
  <si>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</si>
  <si>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</si>
  <si>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</si>
  <si>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</si>
  <si>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</si>
  <si>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</si>
  <si>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</si>
  <si>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</si>
  <si>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</si>
  <si>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</si>
  <si>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</si>
  <si>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</si>
  <si>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</si>
  <si>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</si>
  <si>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</si>
  <si>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</si>
  <si>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</si>
  <si>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</si>
  <si>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</si>
  <si>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</si>
  <si>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</si>
  <si>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</si>
  <si>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</si>
  <si>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</si>
  <si>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</si>
  <si>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</si>
  <si>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</si>
  <si>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</si>
  <si>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</si>
  <si>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</si>
  <si>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</si>
  <si>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</si>
  <si>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</si>
  <si>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</si>
  <si>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</si>
  <si>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</si>
  <si>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</si>
  <si>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</si>
  <si>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</si>
  <si>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</si>
  <si>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</si>
  <si>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</si>
  <si>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</si>
  <si>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</si>
  <si>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</si>
  <si>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</si>
  <si>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</si>
  <si>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</si>
  <si>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</si>
  <si>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</si>
  <si>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</si>
  <si>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</si>
  <si>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</si>
  <si>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</si>
  <si>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</si>
  <si>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</si>
  <si>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</si>
  <si>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</si>
  <si>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</si>
  <si>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</si>
  <si>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</si>
  <si>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</si>
  <si>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</si>
  <si>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</si>
  <si>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</si>
  <si>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</si>
  <si>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</si>
  <si>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</si>
  <si>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</si>
  <si>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</si>
  <si>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</si>
  <si>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</si>
  <si>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</si>
  <si>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</si>
  <si>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</si>
  <si>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</si>
  <si>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</si>
  <si>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</si>
  <si>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</si>
  <si>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</si>
  <si>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</si>
  <si>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</si>
  <si>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</si>
  <si>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</si>
  <si>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</si>
  <si>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</si>
  <si>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</si>
  <si>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</si>
  <si>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</si>
  <si>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</si>
  <si>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</si>
  <si>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</si>
  <si>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</si>
  <si>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</si>
  <si>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</si>
  <si>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</si>
  <si>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</si>
  <si>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</si>
  <si>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</si>
  <si>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</si>
  <si>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</si>
  <si>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</si>
  <si>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</si>
  <si>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</si>
  <si>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</si>
  <si>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</si>
  <si>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</si>
  <si>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</si>
  <si>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</si>
  <si>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</si>
  <si>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</si>
  <si>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</si>
  <si>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</si>
  <si>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</si>
  <si>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</si>
  <si>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</si>
  <si>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</si>
  <si>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</si>
  <si>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</si>
  <si>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</si>
  <si>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</si>
  <si>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</si>
  <si>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</si>
  <si>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</si>
  <si>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</si>
  <si>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</si>
  <si>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</si>
  <si>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</si>
  <si>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</si>
  <si>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</si>
  <si>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</si>
  <si>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</si>
  <si>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</si>
  <si>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</si>
  <si>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</si>
  <si>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</si>
  <si>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</si>
  <si>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</si>
  <si>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</si>
  <si>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</si>
  <si>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</si>
  <si>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</si>
  <si>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</si>
  <si>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</si>
  <si>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</si>
  <si>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</si>
  <si>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</si>
  <si>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</si>
  <si>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</si>
  <si>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</si>
  <si>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</si>
  <si>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</si>
  <si>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</si>
  <si>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</si>
  <si>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</si>
  <si>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</si>
  <si>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</si>
  <si>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</si>
  <si>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</si>
  <si>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</si>
  <si>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</si>
  <si>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</si>
  <si>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</si>
  <si>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</si>
  <si>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</si>
  <si>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</si>
  <si>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</si>
  <si>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</si>
  <si>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</si>
  <si>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</si>
  <si>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</si>
  <si>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</si>
  <si>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</si>
  <si>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</si>
  <si>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</si>
  <si>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</si>
  <si>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</si>
  <si>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</si>
  <si>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</si>
  <si>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</si>
  <si>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</si>
  <si>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</si>
  <si>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</si>
  <si>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</si>
  <si>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</si>
  <si>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</si>
  <si>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</si>
  <si>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</si>
  <si>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</si>
  <si>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</si>
  <si>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</si>
  <si>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</si>
  <si>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</si>
  <si>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</si>
  <si>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</si>
  <si>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</si>
  <si>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</si>
  <si>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</si>
  <si>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</si>
  <si>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</si>
  <si>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</si>
  <si>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</si>
  <si>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</si>
  <si>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</si>
  <si>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</si>
  <si>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</si>
  <si>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</si>
  <si>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</si>
  <si>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</si>
  <si>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</si>
  <si>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</si>
  <si>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</si>
  <si>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</si>
  <si>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</si>
  <si>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</si>
  <si>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</si>
  <si>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</si>
  <si>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</si>
  <si>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</si>
  <si>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</si>
  <si>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</si>
  <si>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</si>
  <si>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</si>
  <si>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</si>
  <si>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</si>
  <si>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</si>
  <si>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</si>
  <si>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</si>
  <si>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</si>
  <si>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</si>
  <si>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</si>
  <si>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</si>
  <si>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</si>
  <si>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</si>
  <si>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</si>
  <si>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</si>
  <si>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</si>
  <si>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</si>
  <si>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</si>
  <si>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</si>
  <si>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</si>
  <si>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</si>
  <si>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</si>
  <si>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</si>
  <si>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</si>
  <si>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</si>
  <si>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</si>
  <si>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</si>
  <si>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</si>
  <si>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</si>
  <si>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</si>
  <si>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</si>
  <si>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</si>
  <si>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</si>
  <si>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</si>
  <si>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</si>
  <si>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</si>
  <si>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</si>
  <si>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</si>
  <si>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</si>
  <si>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</si>
  <si>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</si>
  <si>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</si>
  <si>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</si>
  <si>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</si>
  <si>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</si>
  <si>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</si>
  <si>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</si>
  <si>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</si>
  <si>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</si>
  <si>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</si>
  <si>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</si>
  <si>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</si>
  <si>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</si>
  <si>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</si>
  <si>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</si>
  <si>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</si>
  <si>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</si>
  <si>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</si>
  <si>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</si>
  <si>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</si>
  <si>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</si>
  <si>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</si>
  <si>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</si>
  <si>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</si>
  <si>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</si>
  <si>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</si>
  <si>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</si>
  <si>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</si>
  <si>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</si>
  <si>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</si>
  <si>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</si>
  <si>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</si>
  <si>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</si>
  <si>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</si>
  <si>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</si>
  <si>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</si>
  <si>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</si>
  <si>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</si>
  <si>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</si>
  <si>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</si>
  <si>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</si>
  <si>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</si>
  <si>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</si>
  <si>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</si>
  <si>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</si>
  <si>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</si>
  <si>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</si>
  <si>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</si>
  <si>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</si>
  <si>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</si>
  <si>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</si>
  <si>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</si>
  <si>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</si>
  <si>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</si>
  <si>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</si>
  <si>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</si>
  <si>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</si>
  <si>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</si>
  <si>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</si>
  <si>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</si>
  <si>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</si>
  <si>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</si>
  <si>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</si>
  <si>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</si>
  <si>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</si>
  <si>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</si>
  <si>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</si>
  <si>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</si>
  <si>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</si>
  <si>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</si>
  <si>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</si>
  <si>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</si>
  <si>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</si>
  <si>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</si>
  <si>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</si>
  <si>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</si>
  <si>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</si>
  <si>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</si>
  <si>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</si>
  <si>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</si>
  <si>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</si>
  <si>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</si>
  <si>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</si>
  <si>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</si>
  <si>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</si>
  <si>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</si>
  <si>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</si>
  <si>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</si>
  <si>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</si>
  <si>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</si>
  <si>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</si>
  <si>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</si>
  <si>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</si>
  <si>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</si>
  <si>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</si>
  <si>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</si>
  <si>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</si>
  <si>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</si>
  <si>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</si>
  <si>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</si>
  <si>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</si>
  <si>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</si>
  <si>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</si>
  <si>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</si>
  <si>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</si>
  <si>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</si>
  <si>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</si>
  <si>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</si>
  <si>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</si>
  <si>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</si>
  <si>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</si>
  <si>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</si>
  <si>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</si>
  <si>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</si>
  <si>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</si>
  <si>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</si>
  <si>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</si>
  <si>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</si>
  <si>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</si>
  <si>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</si>
  <si>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</si>
  <si>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</si>
  <si>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</si>
  <si>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</si>
  <si>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</si>
  <si>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</si>
  <si>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</si>
  <si>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</si>
  <si>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</si>
  <si>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</si>
  <si>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</si>
  <si>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</si>
  <si>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</si>
  <si>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</si>
  <si>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</si>
  <si>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</si>
  <si>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</si>
  <si>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</si>
  <si>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</si>
  <si>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</si>
  <si>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</si>
  <si>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</si>
  <si>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</si>
  <si>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</si>
  <si>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</si>
  <si>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</si>
  <si>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</si>
  <si>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</si>
  <si>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</si>
  <si>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</si>
  <si>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</si>
  <si>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</si>
  <si>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</si>
  <si>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</si>
  <si>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</si>
  <si>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</si>
  <si>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</si>
  <si>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</si>
  <si>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</si>
  <si>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</si>
  <si>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</si>
  <si>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</si>
  <si>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</si>
  <si>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</si>
  <si>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</si>
  <si>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</si>
  <si>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</si>
  <si>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</si>
  <si>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</si>
  <si>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</si>
  <si>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</si>
  <si>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</si>
  <si>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</si>
  <si>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</si>
  <si>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</si>
  <si>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</si>
  <si>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</si>
  <si>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</si>
  <si>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</si>
  <si>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</si>
  <si>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</si>
  <si>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</si>
  <si>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</si>
  <si>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</si>
  <si>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</si>
  <si>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</si>
  <si>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</si>
  <si>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</si>
  <si>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</si>
  <si>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</si>
  <si>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</si>
  <si>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</si>
  <si>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</si>
  <si>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</si>
  <si>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</si>
  <si>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</si>
  <si>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</si>
  <si>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</si>
  <si>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</si>
  <si>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</si>
  <si>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</si>
  <si>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</si>
  <si>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</si>
  <si>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</si>
  <si>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</si>
  <si>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</si>
  <si>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</si>
  <si>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</si>
  <si>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</si>
  <si>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</si>
  <si>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</si>
  <si>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</si>
  <si>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</si>
  <si>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</si>
  <si>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</si>
  <si>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</si>
  <si>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</si>
  <si>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</si>
  <si>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</si>
  <si>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</si>
  <si>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</si>
  <si>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</si>
  <si>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</si>
  <si>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</si>
  <si>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</si>
  <si>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</si>
  <si>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</si>
  <si>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</si>
  <si>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</si>
  <si>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</si>
  <si>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</si>
  <si>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</si>
  <si>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</si>
  <si>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</si>
  <si>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</si>
  <si>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</si>
  <si>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</si>
  <si>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</si>
  <si>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</si>
  <si>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</si>
  <si>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</si>
  <si>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</si>
  <si>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</si>
  <si>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</si>
  <si>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</si>
  <si>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</si>
  <si>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</si>
  <si>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</si>
  <si>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</si>
  <si>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</si>
  <si>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</si>
  <si>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</si>
  <si>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</si>
  <si>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</si>
  <si>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</si>
  <si>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</si>
  <si>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</si>
  <si>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</si>
  <si>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</si>
  <si>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</si>
  <si>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</si>
  <si>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</si>
  <si>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</si>
  <si>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</si>
  <si>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</si>
  <si>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</si>
  <si>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</si>
  <si>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</si>
  <si>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</si>
  <si>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</si>
  <si>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</si>
  <si>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</si>
  <si>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</si>
  <si>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</si>
  <si>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</si>
  <si>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</si>
  <si>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</si>
  <si>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</si>
  <si>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</si>
  <si>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</si>
  <si>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</si>
  <si>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</si>
  <si>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</si>
  <si>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</si>
  <si>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</si>
  <si>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</si>
  <si>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</si>
  <si>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</si>
  <si>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</si>
  <si>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</si>
  <si>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</si>
  <si>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</si>
  <si>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</si>
  <si>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</si>
  <si>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</si>
  <si>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</si>
  <si>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</si>
  <si>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</si>
  <si>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</si>
  <si>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</si>
  <si>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</si>
  <si>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</si>
  <si>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</si>
  <si>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</si>
  <si>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</si>
  <si>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</si>
  <si>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</si>
  <si>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</si>
  <si>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</si>
  <si>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</si>
  <si>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</si>
  <si>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</si>
  <si>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</si>
  <si>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</si>
  <si>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</si>
  <si>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</si>
  <si>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</si>
  <si>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</si>
  <si>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</si>
  <si>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</si>
  <si>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</si>
  <si>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</si>
  <si>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</si>
  <si>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</si>
  <si>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</si>
  <si>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</si>
  <si>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</si>
  <si>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</si>
  <si>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</si>
  <si>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</si>
  <si>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</si>
  <si>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</si>
  <si>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</si>
  <si>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</si>
  <si>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</si>
  <si>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</si>
  <si>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</si>
  <si>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</si>
  <si>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</si>
  <si>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</si>
  <si>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</si>
  <si>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</si>
  <si>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</si>
  <si>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</si>
  <si>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</si>
  <si>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</si>
  <si>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</si>
  <si>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</si>
  <si>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</si>
  <si>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</si>
  <si>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</si>
  <si>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</si>
  <si>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</si>
  <si>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</si>
  <si>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</si>
  <si>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</si>
  <si>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</si>
  <si>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</si>
  <si>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</si>
  <si>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</si>
  <si>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</si>
  <si>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</si>
  <si>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</si>
  <si>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</si>
  <si>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</si>
  <si>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</si>
  <si>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</si>
  <si>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</si>
  <si>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</si>
  <si>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</si>
  <si>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</si>
  <si>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</si>
  <si>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</si>
  <si>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</si>
  <si>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</si>
  <si>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</si>
  <si>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</si>
  <si>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</si>
  <si>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</si>
  <si>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</si>
  <si>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</si>
  <si>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</si>
  <si>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</si>
  <si>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</si>
  <si>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</si>
  <si>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</si>
  <si>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</si>
  <si>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</si>
  <si>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</si>
  <si>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</si>
  <si>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</si>
  <si>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</si>
  <si>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</si>
  <si>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</si>
  <si>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</si>
  <si>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</si>
  <si>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</si>
  <si>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</si>
  <si>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</si>
  <si>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</si>
  <si>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</si>
  <si>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</si>
  <si>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</si>
  <si>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</si>
  <si>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</si>
  <si>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</si>
  <si>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</si>
  <si>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</si>
  <si>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</si>
  <si>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</si>
  <si>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</si>
  <si>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</si>
  <si>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</si>
  <si>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</si>
  <si>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</si>
  <si>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</si>
  <si>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</si>
  <si>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</si>
  <si>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</si>
  <si>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</si>
  <si>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</si>
  <si>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</si>
  <si>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</si>
  <si>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</si>
  <si>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</si>
  <si>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</si>
  <si>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</si>
  <si>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</si>
  <si>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</si>
  <si>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</si>
  <si>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</si>
  <si>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</si>
  <si>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</si>
  <si>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</si>
  <si>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</si>
  <si>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</si>
  <si>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</si>
  <si>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</si>
  <si>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</si>
  <si>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</si>
  <si>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</si>
  <si>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</si>
  <si>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</si>
  <si>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</si>
  <si>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</si>
  <si>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</si>
  <si>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</si>
  <si>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</si>
  <si>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</si>
  <si>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</si>
  <si>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</si>
  <si>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</si>
  <si>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</si>
  <si>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</si>
  <si>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</si>
  <si>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</si>
  <si>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</si>
  <si>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</si>
  <si>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</si>
  <si>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</si>
  <si>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</si>
  <si>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</si>
  <si>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</si>
  <si>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</si>
  <si>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</si>
  <si>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</si>
  <si>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</si>
  <si>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</si>
  <si>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</si>
  <si>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</si>
  <si>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</si>
  <si>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</si>
  <si>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</si>
  <si>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</si>
  <si>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</si>
  <si>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</si>
  <si>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</si>
  <si>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</si>
  <si>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</si>
  <si>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</si>
  <si>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</si>
  <si>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</si>
  <si>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</si>
  <si>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</si>
  <si>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</si>
  <si>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</si>
  <si>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</si>
  <si>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</si>
  <si>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</si>
  <si>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</si>
  <si>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</si>
  <si>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</si>
  <si>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</si>
  <si>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</si>
  <si>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</si>
  <si>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</si>
  <si>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</si>
  <si>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</si>
  <si>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</si>
  <si>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</si>
  <si>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</si>
  <si>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</si>
  <si>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</si>
  <si>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</si>
  <si>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</si>
  <si>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</si>
  <si>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</si>
  <si>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</si>
  <si>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</si>
  <si>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</si>
  <si>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</si>
  <si>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</si>
  <si>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</si>
  <si>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</si>
  <si>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</si>
  <si>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</si>
  <si>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</si>
  <si>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</si>
  <si>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</si>
  <si>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</si>
  <si>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</si>
  <si>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</si>
  <si>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</si>
  <si>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</si>
  <si>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</si>
  <si>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</si>
  <si>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</si>
  <si>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</si>
  <si>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</si>
  <si>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</si>
  <si>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</si>
  <si>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</si>
  <si>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</si>
  <si>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</si>
  <si>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</si>
  <si>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</si>
  <si>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</si>
  <si>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</si>
  <si>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</si>
  <si>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</si>
  <si>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</si>
  <si>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</si>
  <si>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</si>
  <si>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</si>
  <si>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</si>
  <si>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</si>
  <si>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</si>
  <si>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</si>
  <si>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</si>
  <si>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</si>
  <si>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</si>
  <si>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</si>
  <si>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</si>
  <si>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</si>
  <si>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</si>
  <si>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</si>
  <si>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</si>
  <si>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</si>
  <si>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</si>
  <si>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</si>
  <si>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</si>
  <si>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</si>
  <si>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</si>
  <si>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</si>
  <si>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</si>
  <si>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</si>
  <si>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</si>
  <si>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</si>
  <si>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</si>
  <si>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</si>
  <si>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</si>
  <si>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</si>
  <si>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</si>
  <si>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</si>
  <si>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</si>
  <si>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</si>
  <si>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</si>
  <si>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</si>
  <si>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</si>
  <si>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</si>
  <si>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</si>
  <si>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</si>
  <si>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</si>
  <si>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</si>
  <si>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</si>
  <si>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</si>
  <si>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</si>
  <si>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</si>
  <si>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</si>
  <si>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</si>
  <si>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</si>
  <si>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</si>
  <si>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</si>
  <si>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</si>
  <si>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</si>
  <si>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</si>
  <si>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</si>
  <si>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</si>
  <si>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</si>
  <si>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</si>
  <si>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</si>
  <si>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</si>
  <si>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</si>
  <si>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</si>
  <si>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</si>
  <si>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</si>
  <si>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</si>
  <si>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</si>
  <si>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</si>
  <si>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</si>
  <si>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</si>
  <si>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</si>
  <si>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</si>
  <si>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</si>
  <si>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</si>
  <si>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</si>
  <si>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</si>
  <si>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</si>
  <si>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</si>
  <si>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</si>
  <si>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</si>
  <si>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</si>
  <si>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</si>
  <si>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</si>
  <si>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</si>
  <si>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</si>
  <si>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</si>
  <si>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</si>
  <si>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</si>
  <si>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</si>
  <si>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</si>
  <si>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</si>
  <si>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</si>
  <si>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</si>
  <si>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</si>
  <si>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</si>
  <si>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</si>
  <si>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</si>
  <si>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</si>
  <si>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</si>
  <si>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</si>
  <si>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</si>
  <si>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</si>
  <si>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</si>
  <si>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</si>
  <si>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</si>
  <si>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</si>
  <si>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</si>
  <si>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</si>
  <si>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</si>
  <si>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</si>
  <si>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</si>
  <si>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</si>
  <si>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</si>
  <si>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</si>
  <si>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</si>
  <si>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</si>
  <si>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</si>
  <si>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</si>
  <si>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</si>
  <si>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</si>
  <si>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</si>
  <si>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</si>
  <si>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</si>
  <si>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</si>
  <si>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</si>
  <si>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</si>
  <si>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</si>
  <si>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</si>
  <si>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</si>
  <si>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</si>
  <si>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</si>
  <si>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</si>
  <si>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</si>
  <si>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</si>
  <si>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</si>
  <si>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</si>
  <si>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</si>
  <si>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</si>
  <si>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</si>
  <si>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</si>
  <si>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</si>
  <si>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</si>
  <si>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</si>
  <si>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</si>
  <si>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</si>
  <si>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</si>
  <si>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</si>
  <si>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</si>
  <si>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</si>
  <si>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</si>
  <si>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</si>
  <si>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</si>
  <si>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</si>
  <si>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</si>
  <si>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</si>
  <si>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</si>
  <si>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</si>
  <si>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</si>
  <si>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</si>
  <si>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</si>
  <si>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</si>
  <si>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</si>
  <si>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</si>
  <si>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</si>
  <si>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</si>
  <si>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</si>
  <si>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</si>
  <si>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</si>
  <si>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</si>
  <si>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</si>
  <si>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</si>
  <si>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</si>
  <si>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</si>
  <si>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</si>
  <si>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</si>
  <si>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</si>
  <si>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</si>
  <si>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</si>
  <si>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</si>
  <si>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</si>
  <si>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</si>
  <si>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</si>
  <si>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</si>
  <si>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</si>
  <si>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</si>
  <si>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</si>
  <si>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</si>
  <si>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</si>
  <si>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</si>
  <si>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</si>
  <si>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</si>
  <si>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</si>
  <si>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</si>
  <si>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</si>
  <si>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</si>
  <si>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</si>
  <si>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</si>
  <si>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</si>
  <si>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</si>
  <si>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</si>
  <si>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</si>
  <si>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</si>
  <si>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</si>
  <si>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</si>
  <si>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</si>
  <si>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</si>
  <si>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</si>
  <si>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</si>
  <si>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</si>
  <si>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</si>
  <si>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</si>
  <si>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</si>
  <si>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</si>
  <si>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</si>
  <si>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</si>
  <si>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</si>
  <si>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</si>
  <si>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</si>
  <si>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</si>
  <si>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</si>
  <si>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</si>
  <si>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</si>
  <si>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</si>
  <si>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</si>
  <si>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</si>
  <si>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</si>
  <si>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</si>
  <si>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</si>
  <si>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</si>
  <si>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</si>
  <si>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</si>
  <si>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</si>
  <si>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</si>
  <si>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</si>
  <si>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</si>
  <si>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</si>
  <si>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</si>
  <si>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</si>
  <si>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</si>
  <si>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</si>
  <si>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</si>
  <si>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</si>
  <si>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</si>
  <si>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</si>
  <si>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</si>
  <si>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</si>
  <si>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</si>
  <si>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</si>
  <si>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</si>
  <si>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</si>
  <si>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</si>
  <si>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</si>
  <si>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</si>
  <si>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</si>
  <si>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</si>
  <si>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</si>
  <si>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</si>
  <si>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</si>
  <si>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</si>
  <si>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</si>
  <si>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</si>
  <si>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</si>
  <si>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</si>
  <si>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</si>
  <si>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</si>
  <si>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</si>
  <si>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</si>
  <si>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</si>
  <si>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</si>
  <si>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</si>
  <si>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</si>
  <si>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</si>
  <si>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</si>
  <si>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</si>
  <si>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</si>
  <si>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</si>
  <si>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</si>
  <si>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</si>
  <si>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</si>
  <si>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</si>
  <si>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</si>
  <si>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</si>
  <si>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</si>
  <si>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</si>
  <si>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</si>
  <si>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</si>
  <si>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</si>
  <si>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</si>
  <si>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</si>
  <si>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</si>
  <si>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</si>
  <si>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</si>
  <si>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</si>
  <si>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</si>
  <si>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</si>
  <si>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</si>
  <si>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</si>
  <si>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</si>
  <si>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</si>
  <si>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</si>
  <si>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</si>
  <si>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</si>
  <si>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</si>
  <si>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</si>
  <si>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</si>
  <si>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</si>
  <si>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</si>
  <si>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</si>
  <si>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</si>
  <si>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</si>
  <si>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</si>
  <si>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</si>
  <si>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</si>
  <si>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</si>
  <si>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</si>
  <si>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</si>
  <si>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</si>
  <si>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105</t>
  </si>
  <si>
    <t>173</t>
  </si>
  <si>
    <t>049</t>
  </si>
  <si>
    <t>051</t>
  </si>
  <si>
    <t>143</t>
  </si>
  <si>
    <t>134</t>
  </si>
  <si>
    <t>108</t>
  </si>
  <si>
    <t>153</t>
  </si>
  <si>
    <t>126</t>
  </si>
  <si>
    <t>247</t>
  </si>
  <si>
    <t>468</t>
  </si>
  <si>
    <t>070</t>
  </si>
  <si>
    <t>089</t>
  </si>
  <si>
    <t>106</t>
  </si>
  <si>
    <t>152</t>
  </si>
  <si>
    <t>544</t>
  </si>
  <si>
    <t>219</t>
  </si>
  <si>
    <t>249</t>
  </si>
  <si>
    <t>374</t>
  </si>
  <si>
    <t>211</t>
  </si>
  <si>
    <t>222</t>
  </si>
  <si>
    <t>085</t>
  </si>
  <si>
    <t>061</t>
  </si>
  <si>
    <t>071</t>
  </si>
  <si>
    <t>ATENDER A LA PRIMERA INFANCIA EN EL MARCO DE LA ESTRATEGIA DE  CERO A SIEMPRE ESPECIALMEMNNTE A LOA NIÑOS Y NIÑAS MENORES DE 5 AÑOS DE FAMILIAS EN SITUACION DE VULNERABILIDAD DE CONFORMIDAD CON LAS DIRECTRICES LINIAMIENTOS Y PATRAMETROS ESTABLECIDOS POR EL ICBF, ASO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</si>
  <si>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POTENCIAR CAPACIDADES INDIVIDUALES Y COLECTIVAS CON FAMILIAS EN SITUACION DE VULNERABILIDAD PARA FORTALECER SUS VINCULOS DE CUIDADO MUTUO DE SU INTEGRACION SOCIAL,ATRAVES DE UNA INTERVENCION  PSICOSOCIAL  QUE INVOLUCRE ACCIONES DE APRENDIZAJE, EDUCACION FACILITANDO APOYO TERAPEUTICO 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</si>
  <si>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ASI COMO REGULAR LA S RELACIONES ENTRE LAS PARTES DERIVADAS DE LA ENTREGA DE APORTES DEL ICBF A LA ENTIDAD ADMINISTRADORA DEL SERVICIO EN LA MODALIDAD DE HOGARES COMUNITARIOS DE BIENESTAR EN LAS SIGUIENTES FORMAS DE ATENCION FAMILIARES,MULTIPLES,GRUPALES,EMPRESARIALES,JARDINES,SOCIALES Y EN LA MODALIDAD FAMI.</t>
  </si>
  <si>
    <t>PRESTAR EL SERVICIO EN HOGARES COMUNITARIOS DE BIENESTAR FAMILIAR HCB FAMILIAR Y HCB FAMI DE CONFORMIDAD CON LAS DIRECTRICES, LINEAMIENTOS Y PARAMETROS ESTABLECIDOS POR EL ICBF.</t>
  </si>
  <si>
    <t>NO</t>
  </si>
  <si>
    <t>POTENCIAR CAPACIDADES INDIVIDUALES Y COLECTIVAS  CON FAMILIAS EN SITUACION DE VULNERABILIDADPARA FORTALECER SUS VINCULOS DE CUIDADO MUTUO Y SU INTEGRACION SOCIALATRAVEZ DE UNA INTERVENCION SPSICO SOCIAL  QUE INVULUCRE ACCIONES DE APRENDIZAJE ,EDUCACION ,FACILITACION ,APOYO TERAPEUTICOY CONSOLIDACION DE REDES</t>
  </si>
  <si>
    <t>ATENDER A LA PRIMERA INFANCIA EN EL MARCO DE LA ESTRATEGIA DE  CERO A SIEMPRE ESPECIALMEMNNTE A LOA NIÑOS Y NIÑAS MENORES DE 5 AÑOS DE FAMILIAS EN SITUACION DE VULNERABILIDAD DE CONFORMIDAD CON LAS DIRECTRICES LINIAMIENTOS Y PATRAMETROS ESTABLECIDOS POR EL ICBF, EN HCBF, EN HCB LA ENTIDAD ADMINISTRADORA DEL SERVICIO EN LA MODALIDAD DE HOGARES COMUNITARIOS DE BIENESTAR EN LAS SIGUIENTES FORMAS DE ATENCION FAMILIARES,MULTIPLES,GRUPALES,EMPRESARIALES,JARDINES,SOCIALES Y EN LA MODALIDAD FAMI.</t>
  </si>
  <si>
    <t>SI</t>
  </si>
  <si>
    <t>PRESTAR SERVICIO DE DESARROLLO INFANTIL EN MEDIO FAMILIAR Y LAS DIRECTRICES ESTABLECIDAS POR EL ICBFEN ARMINIA  CON LA POLITICA  DE ESTADO PARA EL DESARROLLO INTEGRAL DE LA PRIMERAINFANCIA DE CERO A SIEMPRE. MODALIDAD DIMF</t>
  </si>
  <si>
    <t>PRESTAR SERVICIO DE DESARROLLO INFANTIL EN MEDIO FAMILIAR Y LAS DIRECTRICES ESTABLECIDAS POR EL ICBFEN ARMINIA  CON LA POLITICA  DE ESTADO PARA EL DESARROLLO INTEGRAL DE LA PRIMERAINFANCIA DE CERO A SIEMPRE.</t>
  </si>
  <si>
    <t>PRESTAR SERVICIO DE DESARROLLO INFANTIL EN MEDIO FAMILIAR Y LAS DIRECTRICES ESTABLECIDAS POR EL ICBFEN ARMINIA  CON LA POLITICA  DE ESTADO PARA EL DESARROLLO INTEGRAL DE LA PRIMERAINFANCIA DE CERO A SIEMPRE. EN MODALIDAD DIMF</t>
  </si>
  <si>
    <t>PRESTAR SERVICIO DE DESARROLLO INFANTIL EN MEDIO FAMILIAR Y LAS DIRECTRICES ESTABLECIDAS POR EL ICBFEN ARMINIA  CON LA POLITICA  DE ESTADO PARA EL DESARROLLO INTEGRAL DE LA PRIMERAINFANCIA DE CERO A SIEMPRE. EN LA MODALIDAD DIMF</t>
  </si>
  <si>
    <t xml:space="preserve">PRESTAR SERVICIO DE DESARROLLO INFANTIL EN MEDIO FAMILIAR Y LAS DIRECTRICES ESTABLECIDAS POR EL ICBFEN ARMINIA  CON LA POLITICA  DE ESTADO PARA EL DESARROLLO INTEGRAL DE LA PRIMERAINFANCIA DE CERO A SIEMPRE. </t>
  </si>
  <si>
    <t>PRESTAR SERVICIO DE DESARROLLO INFANTIL EN MEDIO FAMILIAR Y LAS DIRECTRICES ESTABLECIDAS POR EL ICBFEN ARMINIA  CON LA POLITICA  DE ESTADO PARA EL DESARROLLO INTEGRAL DE LA PRIMERAINFANCIA DE CERO A SIEMPRE.MODALIDADES CDI Y DIMF</t>
  </si>
  <si>
    <t>098</t>
  </si>
  <si>
    <t>PRESTAR LOS SERVICIOS DE EDUCACION INICIAL EN EL MARCO DE LA ATENCION INTEGRAL EN LA MODALIDAD PROPIA E INTERCULTURAL PARA GRUPOS ETNICOS Y COMUNIDADES RURALES DISPERSAS CONFORME AL MANUAL OPERATIVO Y LINEAMIENTOS ESTABLECIDOS POR EL ICBF.</t>
  </si>
  <si>
    <t>EMILSE MALFITANO CHAVERRA</t>
  </si>
  <si>
    <t xml:space="preserve">PRESTAR LOS SERVICIOS PROFESIONALES PARA LA ATENCION INTEGERAL DE NIÑOS, NIÑAS MENORES DE CINCO AÑOS  Y MADRES GESTNTTES Y LACTANTES EN EL MARCO DE LA ATENCION INTEGRAL DE CERO A SIEMPRE </t>
  </si>
  <si>
    <t xml:space="preserve">B/clareth  Cra.3°N°10a-36 Condoto-Choco         - B/jardin  calle23 N°21-59 Quibdo-Choco  </t>
  </si>
  <si>
    <t>6798417-3216443961-3104167241</t>
  </si>
  <si>
    <t xml:space="preserve">Quibdo Cra 23.N|13-18 B/Jardin </t>
  </si>
  <si>
    <t>emalcha@hotmail.com</t>
  </si>
  <si>
    <t>2021-27-10001051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</si>
</sst>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200" zoomScaleNormal="100" zoomScaleSheetLayoutView="40" zoomScalePageLayoutView="40" workbookViewId="0">
      <selection activeCell="E214" sqref="E2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2723</v>
      </c>
      <c r="D15" s="35"/>
      <c r="E15" s="35"/>
      <c r="F15" s="5"/>
      <c r="G15" s="32" t="s">
        <v>1168</v>
      </c>
      <c r="H15" s="103" t="s">
        <v>628</v>
      </c>
      <c r="I15" s="32" t="s">
        <v>2624</v>
      </c>
      <c r="J15" s="108"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900237305</v>
      </c>
      <c r="C20" s="5"/>
      <c r="D20" s="73"/>
      <c r="E20" s="5"/>
      <c r="F20" s="5"/>
      <c r="G20" s="5"/>
      <c r="H20" s="237"/>
      <c r="I20" s="143" t="s">
        <v>628</v>
      </c>
      <c r="J20" s="144" t="s">
        <v>642</v>
      </c>
      <c r="K20" s="145">
        <v>4419528650</v>
      </c>
      <c r="L20" s="146"/>
      <c r="M20" s="146">
        <v>44561</v>
      </c>
      <c r="N20" s="129">
        <f>+(M20-L20)/30</f>
        <v>1485.3666666666666</v>
      </c>
      <c r="O20" s="132"/>
      <c r="U20" s="128"/>
      <c r="V20" s="105">
        <f ca="1">NOW()</f>
        <v>44193.877184490739</v>
      </c>
      <c r="W20" s="105">
        <f ca="1">NOW()</f>
        <v>44193.877184490739</v>
      </c>
    </row>
    <row r="21" spans="1:23" ht="30" customHeight="1" outlineLevel="1" x14ac:dyDescent="0.25">
      <c r="A21" s="9"/>
      <c r="B21" s="71"/>
      <c r="C21" s="5"/>
      <c r="D21" s="5"/>
      <c r="E21" s="5"/>
      <c r="F21" s="5"/>
      <c r="G21" s="5"/>
      <c r="H21" s="70"/>
      <c r="I21" s="143" t="s">
        <v>628</v>
      </c>
      <c r="J21" s="144" t="s">
        <v>644</v>
      </c>
      <c r="K21" s="145">
        <v>4419528650</v>
      </c>
      <c r="L21" s="146"/>
      <c r="M21" s="146">
        <v>44561</v>
      </c>
      <c r="N21" s="129">
        <f t="shared" ref="N21:N35" si="0">+(M21-L21)/30</f>
        <v>1485.3666666666666</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ASOCIACIÓN SEMBRADORES DE ESPERANZA</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2676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2665</v>
      </c>
      <c r="C48" s="111" t="s">
        <v>31</v>
      </c>
      <c r="D48" s="115" t="s">
        <v>2677</v>
      </c>
      <c r="E48" s="139">
        <v>42399</v>
      </c>
      <c r="F48" s="139">
        <v>42674</v>
      </c>
      <c r="G48" s="154">
        <f>IF(AND(E48&lt;&gt;"",F48&lt;&gt;""),((F48-E48)/30),"")</f>
        <v>9.1666666666666661</v>
      </c>
      <c r="H48" s="116" t="s">
        <v>2701</v>
      </c>
      <c r="I48" s="115" t="s">
        <v>628</v>
      </c>
      <c r="J48" s="115" t="s">
        <v>644</v>
      </c>
      <c r="K48" s="117">
        <v>432582638</v>
      </c>
      <c r="L48" s="118" t="s">
        <v>1148</v>
      </c>
      <c r="M48" s="112">
        <v>1</v>
      </c>
      <c r="N48" s="118" t="s">
        <v>27</v>
      </c>
      <c r="O48" s="118" t="s">
        <v>1148</v>
      </c>
      <c r="P48" s="78"/>
    </row>
    <row r="49" spans="1:16" s="6" customFormat="1" ht="24.75" customHeight="1" x14ac:dyDescent="0.25">
      <c r="A49" s="137">
        <v>2</v>
      </c>
      <c r="B49" s="116" t="s">
        <v>2665</v>
      </c>
      <c r="C49" s="111" t="s">
        <v>31</v>
      </c>
      <c r="D49" s="115" t="s">
        <v>2678</v>
      </c>
      <c r="E49" s="139">
        <v>42472</v>
      </c>
      <c r="F49" s="139">
        <v>42719</v>
      </c>
      <c r="G49" s="154">
        <f t="shared" ref="G49:G50" si="2">IF(AND(E49&lt;&gt;"",F49&lt;&gt;""),((F49-E49)/30),"")</f>
        <v>8.2333333333333325</v>
      </c>
      <c r="H49" s="116" t="s">
        <v>2702</v>
      </c>
      <c r="I49" s="115" t="s">
        <v>628</v>
      </c>
      <c r="J49" s="115" t="s">
        <v>642</v>
      </c>
      <c r="K49" s="117">
        <v>233627520</v>
      </c>
      <c r="L49" s="118" t="s">
        <v>1148</v>
      </c>
      <c r="M49" s="112">
        <v>1</v>
      </c>
      <c r="N49" s="118" t="s">
        <v>27</v>
      </c>
      <c r="O49" s="118" t="s">
        <v>1148</v>
      </c>
      <c r="P49" s="78"/>
    </row>
    <row r="50" spans="1:16" s="6" customFormat="1" ht="24.75" customHeight="1" x14ac:dyDescent="0.25">
      <c r="A50" s="137">
        <v>3</v>
      </c>
      <c r="B50" s="116" t="s">
        <v>2665</v>
      </c>
      <c r="C50" s="111" t="s">
        <v>31</v>
      </c>
      <c r="D50" s="115" t="s">
        <v>2679</v>
      </c>
      <c r="E50" s="139">
        <v>40546</v>
      </c>
      <c r="F50" s="139">
        <v>40908</v>
      </c>
      <c r="G50" s="154">
        <f t="shared" si="2"/>
        <v>12.066666666666666</v>
      </c>
      <c r="H50" s="116" t="s">
        <v>2701</v>
      </c>
      <c r="I50" s="115" t="s">
        <v>628</v>
      </c>
      <c r="J50" s="115" t="s">
        <v>642</v>
      </c>
      <c r="K50" s="117">
        <f>13589524+115584</f>
        <v>13705108</v>
      </c>
      <c r="L50" s="118" t="s">
        <v>1148</v>
      </c>
      <c r="M50" s="112">
        <v>1</v>
      </c>
      <c r="N50" s="118" t="s">
        <v>27</v>
      </c>
      <c r="O50" s="118" t="s">
        <v>1148</v>
      </c>
      <c r="P50" s="78"/>
    </row>
    <row r="51" spans="1:16" s="6" customFormat="1" ht="24.75" customHeight="1" outlineLevel="1" x14ac:dyDescent="0.25">
      <c r="A51" s="137">
        <v>4</v>
      </c>
      <c r="B51" s="116" t="s">
        <v>2665</v>
      </c>
      <c r="C51" s="111" t="s">
        <v>31</v>
      </c>
      <c r="D51" s="115" t="s">
        <v>2680</v>
      </c>
      <c r="E51" s="139">
        <v>40546</v>
      </c>
      <c r="F51" s="139">
        <v>40908</v>
      </c>
      <c r="G51" s="154">
        <f t="shared" ref="G51:G107" si="3">IF(AND(E51&lt;&gt;"",F51&lt;&gt;""),((F51-E51)/30),"")</f>
        <v>12.066666666666666</v>
      </c>
      <c r="H51" s="116" t="s">
        <v>2703</v>
      </c>
      <c r="I51" s="115" t="s">
        <v>628</v>
      </c>
      <c r="J51" s="115" t="s">
        <v>642</v>
      </c>
      <c r="K51" s="117">
        <v>350445616</v>
      </c>
      <c r="L51" s="118" t="s">
        <v>1148</v>
      </c>
      <c r="M51" s="112">
        <v>1</v>
      </c>
      <c r="N51" s="118" t="s">
        <v>27</v>
      </c>
      <c r="O51" s="118" t="s">
        <v>1148</v>
      </c>
      <c r="P51" s="78"/>
    </row>
    <row r="52" spans="1:16" s="7" customFormat="1" ht="24.75" customHeight="1" outlineLevel="1" x14ac:dyDescent="0.25">
      <c r="A52" s="138">
        <v>5</v>
      </c>
      <c r="B52" s="116" t="s">
        <v>2665</v>
      </c>
      <c r="C52" s="111" t="s">
        <v>31</v>
      </c>
      <c r="D52" s="115" t="s">
        <v>2681</v>
      </c>
      <c r="E52" s="139">
        <v>40909</v>
      </c>
      <c r="F52" s="139">
        <v>41273</v>
      </c>
      <c r="G52" s="154">
        <f t="shared" si="3"/>
        <v>12.133333333333333</v>
      </c>
      <c r="H52" s="116" t="s">
        <v>2701</v>
      </c>
      <c r="I52" s="115" t="s">
        <v>628</v>
      </c>
      <c r="J52" s="115" t="s">
        <v>642</v>
      </c>
      <c r="K52" s="117">
        <f>12249562+88368+1576000</f>
        <v>13913930</v>
      </c>
      <c r="L52" s="118" t="s">
        <v>1148</v>
      </c>
      <c r="M52" s="112">
        <v>1</v>
      </c>
      <c r="N52" s="118" t="s">
        <v>27</v>
      </c>
      <c r="O52" s="118" t="s">
        <v>1148</v>
      </c>
      <c r="P52" s="79"/>
    </row>
    <row r="53" spans="1:16" s="7" customFormat="1" ht="24.75" customHeight="1" outlineLevel="1" x14ac:dyDescent="0.25">
      <c r="A53" s="138">
        <v>6</v>
      </c>
      <c r="B53" s="116" t="s">
        <v>2665</v>
      </c>
      <c r="C53" s="111" t="s">
        <v>31</v>
      </c>
      <c r="D53" s="115" t="s">
        <v>2682</v>
      </c>
      <c r="E53" s="139">
        <v>40182</v>
      </c>
      <c r="F53" s="139">
        <v>40543</v>
      </c>
      <c r="G53" s="154">
        <f t="shared" si="3"/>
        <v>12.033333333333333</v>
      </c>
      <c r="H53" s="116" t="s">
        <v>2701</v>
      </c>
      <c r="I53" s="115" t="s">
        <v>628</v>
      </c>
      <c r="J53" s="115" t="s">
        <v>642</v>
      </c>
      <c r="K53" s="117">
        <v>343297792</v>
      </c>
      <c r="L53" s="118" t="s">
        <v>1148</v>
      </c>
      <c r="M53" s="112">
        <v>1</v>
      </c>
      <c r="N53" s="118" t="s">
        <v>27</v>
      </c>
      <c r="O53" s="118" t="s">
        <v>1148</v>
      </c>
      <c r="P53" s="79"/>
    </row>
    <row r="54" spans="1:16" s="7" customFormat="1" ht="24.75" customHeight="1" outlineLevel="1" x14ac:dyDescent="0.25">
      <c r="A54" s="138">
        <v>7</v>
      </c>
      <c r="B54" s="116" t="s">
        <v>2665</v>
      </c>
      <c r="C54" s="111" t="s">
        <v>31</v>
      </c>
      <c r="D54" s="115" t="s">
        <v>2683</v>
      </c>
      <c r="E54" s="139">
        <v>41662</v>
      </c>
      <c r="F54" s="139">
        <v>41973</v>
      </c>
      <c r="G54" s="154">
        <f t="shared" si="3"/>
        <v>10.366666666666667</v>
      </c>
      <c r="H54" s="116" t="s">
        <v>2701</v>
      </c>
      <c r="I54" s="115" t="s">
        <v>628</v>
      </c>
      <c r="J54" s="115" t="s">
        <v>642</v>
      </c>
      <c r="K54" s="113">
        <f>297326466+71288772</f>
        <v>368615238</v>
      </c>
      <c r="L54" s="118" t="s">
        <v>1148</v>
      </c>
      <c r="M54" s="112">
        <v>1</v>
      </c>
      <c r="N54" s="118" t="s">
        <v>27</v>
      </c>
      <c r="O54" s="118" t="s">
        <v>1148</v>
      </c>
      <c r="P54" s="79"/>
    </row>
    <row r="55" spans="1:16" s="7" customFormat="1" ht="24.75" customHeight="1" outlineLevel="1" x14ac:dyDescent="0.25">
      <c r="A55" s="138">
        <v>8</v>
      </c>
      <c r="B55" s="116" t="s">
        <v>2665</v>
      </c>
      <c r="C55" s="111" t="s">
        <v>31</v>
      </c>
      <c r="D55" s="115" t="s">
        <v>2684</v>
      </c>
      <c r="E55" s="139">
        <v>43392</v>
      </c>
      <c r="F55" s="139">
        <v>43449</v>
      </c>
      <c r="G55" s="154">
        <f t="shared" si="3"/>
        <v>1.9</v>
      </c>
      <c r="H55" s="116" t="s">
        <v>2701</v>
      </c>
      <c r="I55" s="115" t="s">
        <v>628</v>
      </c>
      <c r="J55" s="115" t="s">
        <v>651</v>
      </c>
      <c r="K55" s="113">
        <v>168412452</v>
      </c>
      <c r="L55" s="118" t="s">
        <v>1148</v>
      </c>
      <c r="M55" s="112">
        <v>1</v>
      </c>
      <c r="N55" s="118" t="s">
        <v>27</v>
      </c>
      <c r="O55" s="118" t="s">
        <v>1148</v>
      </c>
      <c r="P55" s="79"/>
    </row>
    <row r="56" spans="1:16" s="7" customFormat="1" ht="24.75" customHeight="1" outlineLevel="1" x14ac:dyDescent="0.25">
      <c r="A56" s="138">
        <v>9</v>
      </c>
      <c r="B56" s="116" t="s">
        <v>2665</v>
      </c>
      <c r="C56" s="111" t="s">
        <v>31</v>
      </c>
      <c r="D56" s="115" t="s">
        <v>2685</v>
      </c>
      <c r="E56" s="139">
        <v>41304</v>
      </c>
      <c r="F56" s="139">
        <v>41639</v>
      </c>
      <c r="G56" s="154">
        <f t="shared" si="3"/>
        <v>11.166666666666666</v>
      </c>
      <c r="H56" s="116" t="s">
        <v>2701</v>
      </c>
      <c r="I56" s="115" t="s">
        <v>628</v>
      </c>
      <c r="J56" s="115" t="s">
        <v>642</v>
      </c>
      <c r="K56" s="113">
        <v>489889859</v>
      </c>
      <c r="L56" s="118" t="s">
        <v>1148</v>
      </c>
      <c r="M56" s="112">
        <v>1</v>
      </c>
      <c r="N56" s="118" t="s">
        <v>27</v>
      </c>
      <c r="O56" s="118" t="s">
        <v>1148</v>
      </c>
      <c r="P56" s="79"/>
    </row>
    <row r="57" spans="1:16" s="7" customFormat="1" ht="24.75" customHeight="1" outlineLevel="1" x14ac:dyDescent="0.25">
      <c r="A57" s="138">
        <v>10</v>
      </c>
      <c r="B57" s="116" t="s">
        <v>2665</v>
      </c>
      <c r="C57" s="65" t="s">
        <v>31</v>
      </c>
      <c r="D57" s="115" t="s">
        <v>2686</v>
      </c>
      <c r="E57" s="139">
        <v>43449</v>
      </c>
      <c r="F57" s="139">
        <v>43921</v>
      </c>
      <c r="G57" s="154">
        <f t="shared" si="3"/>
        <v>15.733333333333333</v>
      </c>
      <c r="H57" s="116" t="s">
        <v>2704</v>
      </c>
      <c r="I57" s="115" t="s">
        <v>628</v>
      </c>
      <c r="J57" s="115" t="s">
        <v>651</v>
      </c>
      <c r="K57" s="117">
        <v>491995698</v>
      </c>
      <c r="L57" s="118" t="s">
        <v>1148</v>
      </c>
      <c r="M57" s="112">
        <v>1</v>
      </c>
      <c r="N57" s="118" t="s">
        <v>27</v>
      </c>
      <c r="O57" s="118" t="s">
        <v>2705</v>
      </c>
      <c r="P57" s="79"/>
    </row>
    <row r="58" spans="1:16" s="7" customFormat="1" ht="24.75" customHeight="1" outlineLevel="1" x14ac:dyDescent="0.25">
      <c r="A58" s="138">
        <v>11</v>
      </c>
      <c r="B58" s="116" t="s">
        <v>2665</v>
      </c>
      <c r="C58" s="65" t="s">
        <v>31</v>
      </c>
      <c r="D58" s="115" t="s">
        <v>2687</v>
      </c>
      <c r="E58" s="139">
        <v>42713</v>
      </c>
      <c r="F58" s="139">
        <v>43312</v>
      </c>
      <c r="G58" s="154">
        <f t="shared" si="3"/>
        <v>19.966666666666665</v>
      </c>
      <c r="H58" s="116" t="s">
        <v>2701</v>
      </c>
      <c r="I58" s="115" t="s">
        <v>628</v>
      </c>
      <c r="J58" s="115" t="s">
        <v>651</v>
      </c>
      <c r="K58" s="117">
        <v>663919128</v>
      </c>
      <c r="L58" s="118" t="s">
        <v>1148</v>
      </c>
      <c r="M58" s="112">
        <v>1</v>
      </c>
      <c r="N58" s="118" t="s">
        <v>27</v>
      </c>
      <c r="O58" s="118" t="s">
        <v>26</v>
      </c>
      <c r="P58" s="79"/>
    </row>
    <row r="59" spans="1:16" s="7" customFormat="1" ht="24.75" customHeight="1" outlineLevel="1" x14ac:dyDescent="0.25">
      <c r="A59" s="138">
        <v>12</v>
      </c>
      <c r="B59" s="116" t="s">
        <v>2665</v>
      </c>
      <c r="C59" s="65" t="s">
        <v>31</v>
      </c>
      <c r="D59" s="115" t="s">
        <v>2678</v>
      </c>
      <c r="E59" s="139">
        <v>42472</v>
      </c>
      <c r="F59" s="139">
        <v>42719</v>
      </c>
      <c r="G59" s="154">
        <f t="shared" si="3"/>
        <v>8.2333333333333325</v>
      </c>
      <c r="H59" s="116" t="s">
        <v>2706</v>
      </c>
      <c r="I59" s="115" t="s">
        <v>628</v>
      </c>
      <c r="J59" s="115" t="s">
        <v>642</v>
      </c>
      <c r="K59" s="117">
        <v>233627000</v>
      </c>
      <c r="L59" s="118" t="s">
        <v>2705</v>
      </c>
      <c r="M59" s="112">
        <v>1</v>
      </c>
      <c r="N59" s="118" t="s">
        <v>27</v>
      </c>
      <c r="O59" s="118" t="s">
        <v>1148</v>
      </c>
      <c r="P59" s="79"/>
    </row>
    <row r="60" spans="1:16" s="7" customFormat="1" ht="24.75" customHeight="1" outlineLevel="1" x14ac:dyDescent="0.25">
      <c r="A60" s="138">
        <v>13</v>
      </c>
      <c r="B60" s="116" t="s">
        <v>2665</v>
      </c>
      <c r="C60" s="65" t="s">
        <v>31</v>
      </c>
      <c r="D60" s="115" t="s">
        <v>2688</v>
      </c>
      <c r="E60" s="139">
        <v>42399</v>
      </c>
      <c r="F60" s="139">
        <v>42674</v>
      </c>
      <c r="G60" s="154">
        <f t="shared" si="3"/>
        <v>9.1666666666666661</v>
      </c>
      <c r="H60" s="116" t="s">
        <v>2707</v>
      </c>
      <c r="I60" s="115" t="s">
        <v>628</v>
      </c>
      <c r="J60" s="115" t="s">
        <v>651</v>
      </c>
      <c r="K60" s="117">
        <v>712903828</v>
      </c>
      <c r="L60" s="118" t="s">
        <v>1148</v>
      </c>
      <c r="M60" s="112">
        <v>1</v>
      </c>
      <c r="N60" s="118" t="s">
        <v>27</v>
      </c>
      <c r="O60" s="118" t="s">
        <v>26</v>
      </c>
      <c r="P60" s="79"/>
    </row>
    <row r="61" spans="1:16" s="7" customFormat="1" ht="24.75" customHeight="1" outlineLevel="1" x14ac:dyDescent="0.25">
      <c r="A61" s="138">
        <v>14</v>
      </c>
      <c r="B61" s="116" t="s">
        <v>2665</v>
      </c>
      <c r="C61" s="65" t="s">
        <v>31</v>
      </c>
      <c r="D61" s="115" t="s">
        <v>2688</v>
      </c>
      <c r="E61" s="139">
        <v>42399</v>
      </c>
      <c r="F61" s="139">
        <v>42674</v>
      </c>
      <c r="G61" s="154">
        <f t="shared" si="3"/>
        <v>9.1666666666666661</v>
      </c>
      <c r="H61" s="116" t="s">
        <v>2701</v>
      </c>
      <c r="I61" s="115" t="s">
        <v>628</v>
      </c>
      <c r="J61" s="115" t="s">
        <v>642</v>
      </c>
      <c r="K61" s="117">
        <v>712903828</v>
      </c>
      <c r="L61" s="118" t="s">
        <v>2708</v>
      </c>
      <c r="M61" s="112">
        <v>1</v>
      </c>
      <c r="N61" s="118" t="s">
        <v>27</v>
      </c>
      <c r="O61" s="118" t="s">
        <v>2708</v>
      </c>
      <c r="P61" s="79"/>
    </row>
    <row r="62" spans="1:16" s="7" customFormat="1" ht="24.75" customHeight="1" outlineLevel="1" x14ac:dyDescent="0.25">
      <c r="A62" s="138">
        <v>15</v>
      </c>
      <c r="B62" s="116" t="s">
        <v>2665</v>
      </c>
      <c r="C62" s="65" t="s">
        <v>31</v>
      </c>
      <c r="D62" s="115" t="s">
        <v>2689</v>
      </c>
      <c r="E62" s="139">
        <v>40925</v>
      </c>
      <c r="F62" s="139">
        <v>41274</v>
      </c>
      <c r="G62" s="154">
        <f t="shared" si="3"/>
        <v>11.633333333333333</v>
      </c>
      <c r="H62" s="116" t="s">
        <v>2701</v>
      </c>
      <c r="I62" s="115" t="s">
        <v>628</v>
      </c>
      <c r="J62" s="115" t="s">
        <v>642</v>
      </c>
      <c r="K62" s="117">
        <f>2338056+335598136</f>
        <v>337936192</v>
      </c>
      <c r="L62" s="118" t="s">
        <v>2705</v>
      </c>
      <c r="M62" s="112">
        <v>1</v>
      </c>
      <c r="N62" s="118" t="s">
        <v>27</v>
      </c>
      <c r="O62" s="118" t="s">
        <v>1148</v>
      </c>
      <c r="P62" s="79"/>
    </row>
    <row r="63" spans="1:16" s="7" customFormat="1" ht="24.75" customHeight="1" outlineLevel="1" x14ac:dyDescent="0.25">
      <c r="A63" s="138">
        <v>16</v>
      </c>
      <c r="B63" s="116" t="s">
        <v>2665</v>
      </c>
      <c r="C63" s="65" t="s">
        <v>31</v>
      </c>
      <c r="D63" s="115" t="s">
        <v>2690</v>
      </c>
      <c r="E63" s="139">
        <v>43486</v>
      </c>
      <c r="F63" s="139">
        <v>43829</v>
      </c>
      <c r="G63" s="154">
        <f t="shared" si="3"/>
        <v>11.433333333333334</v>
      </c>
      <c r="H63" s="116" t="s">
        <v>2709</v>
      </c>
      <c r="I63" s="115" t="s">
        <v>628</v>
      </c>
      <c r="J63" s="115" t="s">
        <v>651</v>
      </c>
      <c r="K63" s="117">
        <v>497590921</v>
      </c>
      <c r="L63" s="118" t="s">
        <v>1148</v>
      </c>
      <c r="M63" s="112">
        <v>1</v>
      </c>
      <c r="N63" s="118" t="s">
        <v>27</v>
      </c>
      <c r="O63" s="118" t="s">
        <v>26</v>
      </c>
      <c r="P63" s="79"/>
    </row>
    <row r="64" spans="1:16" s="7" customFormat="1" ht="24.75" customHeight="1" outlineLevel="1" x14ac:dyDescent="0.25">
      <c r="A64" s="138">
        <v>17</v>
      </c>
      <c r="B64" s="116" t="s">
        <v>2665</v>
      </c>
      <c r="C64" s="65" t="s">
        <v>31</v>
      </c>
      <c r="D64" s="115" t="s">
        <v>2691</v>
      </c>
      <c r="E64" s="139">
        <v>43300</v>
      </c>
      <c r="F64" s="139">
        <v>43404</v>
      </c>
      <c r="G64" s="154">
        <f t="shared" si="3"/>
        <v>3.4666666666666668</v>
      </c>
      <c r="H64" s="116" t="s">
        <v>2710</v>
      </c>
      <c r="I64" s="115" t="s">
        <v>628</v>
      </c>
      <c r="J64" s="115" t="s">
        <v>651</v>
      </c>
      <c r="K64" s="117">
        <v>134205477</v>
      </c>
      <c r="L64" s="118" t="s">
        <v>1148</v>
      </c>
      <c r="M64" s="112">
        <v>1</v>
      </c>
      <c r="N64" s="118" t="s">
        <v>27</v>
      </c>
      <c r="O64" s="118" t="s">
        <v>26</v>
      </c>
      <c r="P64" s="79"/>
    </row>
    <row r="65" spans="1:16" s="7" customFormat="1" ht="24.75" customHeight="1" outlineLevel="1" x14ac:dyDescent="0.25">
      <c r="A65" s="138">
        <v>18</v>
      </c>
      <c r="B65" s="116" t="s">
        <v>2665</v>
      </c>
      <c r="C65" s="65" t="s">
        <v>31</v>
      </c>
      <c r="D65" s="115" t="s">
        <v>2692</v>
      </c>
      <c r="E65" s="139">
        <v>42719</v>
      </c>
      <c r="F65" s="139">
        <v>43084</v>
      </c>
      <c r="G65" s="154">
        <f t="shared" si="3"/>
        <v>12.166666666666666</v>
      </c>
      <c r="H65" s="116" t="s">
        <v>2711</v>
      </c>
      <c r="I65" s="115" t="s">
        <v>628</v>
      </c>
      <c r="J65" s="115" t="s">
        <v>653</v>
      </c>
      <c r="K65" s="117">
        <v>1088305177</v>
      </c>
      <c r="L65" s="118" t="s">
        <v>1148</v>
      </c>
      <c r="M65" s="112">
        <v>1</v>
      </c>
      <c r="N65" s="118" t="s">
        <v>27</v>
      </c>
      <c r="O65" s="118" t="s">
        <v>26</v>
      </c>
      <c r="P65" s="79"/>
    </row>
    <row r="66" spans="1:16" s="7" customFormat="1" ht="24.75" customHeight="1" outlineLevel="1" x14ac:dyDescent="0.25">
      <c r="A66" s="138">
        <v>19</v>
      </c>
      <c r="B66" s="116" t="s">
        <v>2665</v>
      </c>
      <c r="C66" s="65" t="s">
        <v>31</v>
      </c>
      <c r="D66" s="115" t="s">
        <v>2692</v>
      </c>
      <c r="E66" s="139">
        <v>42719</v>
      </c>
      <c r="F66" s="139">
        <v>43084</v>
      </c>
      <c r="G66" s="154">
        <f t="shared" si="3"/>
        <v>12.166666666666666</v>
      </c>
      <c r="H66" s="116" t="s">
        <v>2711</v>
      </c>
      <c r="I66" s="115" t="s">
        <v>628</v>
      </c>
      <c r="J66" s="115" t="s">
        <v>651</v>
      </c>
      <c r="K66" s="117">
        <v>1088305177</v>
      </c>
      <c r="L66" s="118" t="s">
        <v>1148</v>
      </c>
      <c r="M66" s="112">
        <v>1</v>
      </c>
      <c r="N66" s="118" t="s">
        <v>27</v>
      </c>
      <c r="O66" s="118" t="s">
        <v>26</v>
      </c>
      <c r="P66" s="79"/>
    </row>
    <row r="67" spans="1:16" s="7" customFormat="1" ht="24.75" customHeight="1" outlineLevel="1" x14ac:dyDescent="0.25">
      <c r="A67" s="138">
        <v>20</v>
      </c>
      <c r="B67" s="116" t="s">
        <v>2665</v>
      </c>
      <c r="C67" s="65" t="s">
        <v>31</v>
      </c>
      <c r="D67" s="115" t="s">
        <v>2693</v>
      </c>
      <c r="E67" s="139">
        <v>43392</v>
      </c>
      <c r="F67" s="139">
        <v>43434</v>
      </c>
      <c r="G67" s="154">
        <f t="shared" si="3"/>
        <v>1.4</v>
      </c>
      <c r="H67" s="116" t="s">
        <v>2712</v>
      </c>
      <c r="I67" s="115" t="s">
        <v>628</v>
      </c>
      <c r="J67" s="115" t="s">
        <v>651</v>
      </c>
      <c r="K67" s="117">
        <v>44735159</v>
      </c>
      <c r="L67" s="118" t="s">
        <v>1148</v>
      </c>
      <c r="M67" s="112">
        <v>1</v>
      </c>
      <c r="N67" s="118" t="s">
        <v>27</v>
      </c>
      <c r="O67" s="118" t="s">
        <v>26</v>
      </c>
      <c r="P67" s="79"/>
    </row>
    <row r="68" spans="1:16" s="7" customFormat="1" ht="24.75" customHeight="1" outlineLevel="1" x14ac:dyDescent="0.25">
      <c r="A68" s="138">
        <v>21</v>
      </c>
      <c r="B68" s="116" t="s">
        <v>2665</v>
      </c>
      <c r="C68" s="65" t="s">
        <v>31</v>
      </c>
      <c r="D68" s="115" t="s">
        <v>2694</v>
      </c>
      <c r="E68" s="139">
        <v>41942</v>
      </c>
      <c r="F68" s="139">
        <v>42003</v>
      </c>
      <c r="G68" s="154">
        <f t="shared" si="3"/>
        <v>2.0333333333333332</v>
      </c>
      <c r="H68" s="116" t="s">
        <v>2713</v>
      </c>
      <c r="I68" s="115" t="s">
        <v>628</v>
      </c>
      <c r="J68" s="115" t="s">
        <v>642</v>
      </c>
      <c r="K68" s="117">
        <v>138132260</v>
      </c>
      <c r="L68" s="118" t="s">
        <v>1148</v>
      </c>
      <c r="M68" s="112">
        <v>1</v>
      </c>
      <c r="N68" s="118" t="s">
        <v>27</v>
      </c>
      <c r="O68" s="118" t="s">
        <v>2708</v>
      </c>
      <c r="P68" s="79"/>
    </row>
    <row r="69" spans="1:16" s="7" customFormat="1" ht="24.75" customHeight="1" outlineLevel="1" x14ac:dyDescent="0.25">
      <c r="A69" s="138">
        <v>22</v>
      </c>
      <c r="B69" s="116" t="s">
        <v>2665</v>
      </c>
      <c r="C69" s="65" t="s">
        <v>31</v>
      </c>
      <c r="D69" s="115" t="s">
        <v>2695</v>
      </c>
      <c r="E69" s="139">
        <v>43084</v>
      </c>
      <c r="F69" s="139">
        <v>43312</v>
      </c>
      <c r="G69" s="154">
        <f t="shared" si="3"/>
        <v>7.6</v>
      </c>
      <c r="H69" s="116" t="s">
        <v>2709</v>
      </c>
      <c r="I69" s="115" t="s">
        <v>628</v>
      </c>
      <c r="J69" s="115" t="s">
        <v>651</v>
      </c>
      <c r="K69" s="117">
        <v>208712425</v>
      </c>
      <c r="L69" s="118" t="s">
        <v>1148</v>
      </c>
      <c r="M69" s="112">
        <v>1</v>
      </c>
      <c r="N69" s="118" t="s">
        <v>27</v>
      </c>
      <c r="O69" s="118" t="s">
        <v>2708</v>
      </c>
      <c r="P69" s="79"/>
    </row>
    <row r="70" spans="1:16" s="7" customFormat="1" ht="24.75" customHeight="1" outlineLevel="1" x14ac:dyDescent="0.25">
      <c r="A70" s="138">
        <v>23</v>
      </c>
      <c r="B70" s="116" t="s">
        <v>2665</v>
      </c>
      <c r="C70" s="65" t="s">
        <v>31</v>
      </c>
      <c r="D70" s="115" t="s">
        <v>2696</v>
      </c>
      <c r="E70" s="139">
        <v>42519</v>
      </c>
      <c r="F70" s="139">
        <v>42719</v>
      </c>
      <c r="G70" s="154">
        <f t="shared" si="3"/>
        <v>6.666666666666667</v>
      </c>
      <c r="H70" s="116" t="s">
        <v>2710</v>
      </c>
      <c r="I70" s="115" t="s">
        <v>628</v>
      </c>
      <c r="J70" s="115" t="s">
        <v>651</v>
      </c>
      <c r="K70" s="117">
        <v>465624696</v>
      </c>
      <c r="L70" s="118" t="s">
        <v>1148</v>
      </c>
      <c r="M70" s="112">
        <v>1</v>
      </c>
      <c r="N70" s="118" t="s">
        <v>27</v>
      </c>
      <c r="O70" s="118" t="s">
        <v>26</v>
      </c>
      <c r="P70" s="79"/>
    </row>
    <row r="71" spans="1:16" s="7" customFormat="1" ht="24.75" customHeight="1" outlineLevel="1" x14ac:dyDescent="0.25">
      <c r="A71" s="138">
        <v>24</v>
      </c>
      <c r="B71" s="116" t="s">
        <v>2665</v>
      </c>
      <c r="C71" s="65" t="s">
        <v>31</v>
      </c>
      <c r="D71" s="115" t="s">
        <v>2696</v>
      </c>
      <c r="E71" s="139">
        <v>42519</v>
      </c>
      <c r="F71" s="139">
        <v>42719</v>
      </c>
      <c r="G71" s="154">
        <f t="shared" si="3"/>
        <v>6.666666666666667</v>
      </c>
      <c r="H71" s="116" t="s">
        <v>2710</v>
      </c>
      <c r="I71" s="115" t="s">
        <v>628</v>
      </c>
      <c r="J71" s="115" t="s">
        <v>653</v>
      </c>
      <c r="K71" s="117">
        <v>465624696</v>
      </c>
      <c r="L71" s="118" t="s">
        <v>1148</v>
      </c>
      <c r="M71" s="112">
        <v>1</v>
      </c>
      <c r="N71" s="118" t="s">
        <v>27</v>
      </c>
      <c r="O71" s="118" t="s">
        <v>26</v>
      </c>
      <c r="P71" s="79"/>
    </row>
    <row r="72" spans="1:16" s="7" customFormat="1" ht="24.75" customHeight="1" outlineLevel="1" x14ac:dyDescent="0.25">
      <c r="A72" s="138">
        <v>25</v>
      </c>
      <c r="B72" s="116" t="s">
        <v>2665</v>
      </c>
      <c r="C72" s="65" t="s">
        <v>31</v>
      </c>
      <c r="D72" s="115" t="s">
        <v>2697</v>
      </c>
      <c r="E72" s="139">
        <v>41544</v>
      </c>
      <c r="F72" s="139">
        <v>41943</v>
      </c>
      <c r="G72" s="154">
        <f t="shared" si="3"/>
        <v>13.3</v>
      </c>
      <c r="H72" s="116" t="s">
        <v>2714</v>
      </c>
      <c r="I72" s="115" t="s">
        <v>628</v>
      </c>
      <c r="J72" s="115" t="s">
        <v>642</v>
      </c>
      <c r="K72" s="117">
        <v>810524859</v>
      </c>
      <c r="L72" s="118" t="s">
        <v>1148</v>
      </c>
      <c r="M72" s="112">
        <v>1</v>
      </c>
      <c r="N72" s="118" t="s">
        <v>27</v>
      </c>
      <c r="O72" s="118" t="s">
        <v>2708</v>
      </c>
      <c r="P72" s="79"/>
    </row>
    <row r="73" spans="1:16" s="7" customFormat="1" ht="24.75" customHeight="1" outlineLevel="1" x14ac:dyDescent="0.25">
      <c r="A73" s="138">
        <v>26</v>
      </c>
      <c r="B73" s="116" t="s">
        <v>2665</v>
      </c>
      <c r="C73" s="65" t="s">
        <v>31</v>
      </c>
      <c r="D73" s="115" t="s">
        <v>2697</v>
      </c>
      <c r="E73" s="139">
        <v>41544</v>
      </c>
      <c r="F73" s="139">
        <v>41943</v>
      </c>
      <c r="G73" s="154">
        <f t="shared" si="3"/>
        <v>13.3</v>
      </c>
      <c r="H73" s="116" t="s">
        <v>2714</v>
      </c>
      <c r="I73" s="115" t="s">
        <v>628</v>
      </c>
      <c r="J73" s="115" t="s">
        <v>653</v>
      </c>
      <c r="K73" s="117">
        <v>810524859</v>
      </c>
      <c r="L73" s="118" t="s">
        <v>1148</v>
      </c>
      <c r="M73" s="112">
        <v>1</v>
      </c>
      <c r="N73" s="118" t="s">
        <v>27</v>
      </c>
      <c r="O73" s="118" t="s">
        <v>26</v>
      </c>
      <c r="P73" s="79"/>
    </row>
    <row r="74" spans="1:16" s="7" customFormat="1" ht="24.75" customHeight="1" outlineLevel="1" x14ac:dyDescent="0.25">
      <c r="A74" s="138">
        <v>27</v>
      </c>
      <c r="B74" s="116" t="s">
        <v>2665</v>
      </c>
      <c r="C74" s="65" t="s">
        <v>31</v>
      </c>
      <c r="D74" s="115" t="s">
        <v>2698</v>
      </c>
      <c r="E74" s="139">
        <v>42399</v>
      </c>
      <c r="F74" s="139">
        <v>42521</v>
      </c>
      <c r="G74" s="154">
        <f t="shared" si="3"/>
        <v>4.0666666666666664</v>
      </c>
      <c r="H74" s="116" t="s">
        <v>2712</v>
      </c>
      <c r="I74" s="115" t="s">
        <v>628</v>
      </c>
      <c r="J74" s="115" t="s">
        <v>653</v>
      </c>
      <c r="K74" s="117">
        <v>383125025</v>
      </c>
      <c r="L74" s="118" t="s">
        <v>1148</v>
      </c>
      <c r="M74" s="112">
        <v>1</v>
      </c>
      <c r="N74" s="118" t="s">
        <v>27</v>
      </c>
      <c r="O74" s="118" t="s">
        <v>26</v>
      </c>
      <c r="P74" s="79"/>
    </row>
    <row r="75" spans="1:16" s="7" customFormat="1" ht="24.75" customHeight="1" outlineLevel="1" x14ac:dyDescent="0.25">
      <c r="A75" s="138">
        <v>28</v>
      </c>
      <c r="B75" s="116" t="s">
        <v>2665</v>
      </c>
      <c r="C75" s="65" t="s">
        <v>31</v>
      </c>
      <c r="D75" s="115" t="s">
        <v>2698</v>
      </c>
      <c r="E75" s="139">
        <v>42399</v>
      </c>
      <c r="F75" s="139">
        <v>42521</v>
      </c>
      <c r="G75" s="154">
        <f t="shared" si="3"/>
        <v>4.0666666666666664</v>
      </c>
      <c r="H75" s="116" t="s">
        <v>2712</v>
      </c>
      <c r="I75" s="115" t="s">
        <v>628</v>
      </c>
      <c r="J75" s="115" t="s">
        <v>651</v>
      </c>
      <c r="K75" s="117">
        <v>383125025</v>
      </c>
      <c r="L75" s="118" t="s">
        <v>1148</v>
      </c>
      <c r="M75" s="112">
        <v>1</v>
      </c>
      <c r="N75" s="118" t="s">
        <v>27</v>
      </c>
      <c r="O75" s="118" t="s">
        <v>26</v>
      </c>
      <c r="P75" s="79"/>
    </row>
    <row r="76" spans="1:16" s="7" customFormat="1" ht="24.75" customHeight="1" outlineLevel="1" x14ac:dyDescent="0.25">
      <c r="A76" s="138">
        <v>29</v>
      </c>
      <c r="B76" s="64" t="s">
        <v>2665</v>
      </c>
      <c r="C76" s="65" t="s">
        <v>31</v>
      </c>
      <c r="D76" s="115" t="s">
        <v>2699</v>
      </c>
      <c r="E76" s="139">
        <v>41545</v>
      </c>
      <c r="F76" s="139">
        <v>42369</v>
      </c>
      <c r="G76" s="154">
        <f t="shared" si="3"/>
        <v>27.466666666666665</v>
      </c>
      <c r="H76" s="116" t="s">
        <v>2701</v>
      </c>
      <c r="I76" s="115" t="s">
        <v>628</v>
      </c>
      <c r="J76" s="115" t="s">
        <v>642</v>
      </c>
      <c r="K76" s="117">
        <v>822309927</v>
      </c>
      <c r="L76" s="118" t="s">
        <v>1148</v>
      </c>
      <c r="M76" s="112">
        <v>1</v>
      </c>
      <c r="N76" s="118" t="s">
        <v>27</v>
      </c>
      <c r="O76" s="118" t="s">
        <v>26</v>
      </c>
      <c r="P76" s="79"/>
    </row>
    <row r="77" spans="1:16" s="7" customFormat="1" ht="24.75" customHeight="1" outlineLevel="1" x14ac:dyDescent="0.25">
      <c r="A77" s="138">
        <v>30</v>
      </c>
      <c r="B77" s="64" t="s">
        <v>2665</v>
      </c>
      <c r="C77" s="65" t="s">
        <v>31</v>
      </c>
      <c r="D77" s="115" t="s">
        <v>2700</v>
      </c>
      <c r="E77" s="139">
        <v>41003</v>
      </c>
      <c r="F77" s="139">
        <v>41120</v>
      </c>
      <c r="G77" s="154">
        <f t="shared" si="3"/>
        <v>3.9</v>
      </c>
      <c r="H77" s="116" t="s">
        <v>2718</v>
      </c>
      <c r="I77" s="115" t="s">
        <v>628</v>
      </c>
      <c r="J77" s="115" t="s">
        <v>640</v>
      </c>
      <c r="K77" s="117">
        <v>38000000</v>
      </c>
      <c r="L77" s="118" t="s">
        <v>1148</v>
      </c>
      <c r="M77" s="112">
        <v>1</v>
      </c>
      <c r="N77" s="118" t="s">
        <v>27</v>
      </c>
      <c r="O77" s="118" t="s">
        <v>1148</v>
      </c>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2715</v>
      </c>
      <c r="E114" s="139">
        <v>43892</v>
      </c>
      <c r="F114" s="139">
        <v>44196</v>
      </c>
      <c r="G114" s="154">
        <f>IF(AND(E114&lt;&gt;"",F114&lt;&gt;""),((F114-E114)/30),"")</f>
        <v>10.133333333333333</v>
      </c>
      <c r="H114" s="116" t="s">
        <v>2716</v>
      </c>
      <c r="I114" s="115" t="s">
        <v>628</v>
      </c>
      <c r="J114" s="115" t="s">
        <v>630</v>
      </c>
      <c r="K114" s="117">
        <v>1265073819</v>
      </c>
      <c r="L114" s="100">
        <f>+IF(AND(K114&gt;0,O114="Ejecución"),(K114/877802)*Tabla28[[#This Row],[% participación]],IF(AND(K114&gt;0,O114&lt;&gt;"Ejecución"),"-",""))</f>
        <v>1441.1835687319008</v>
      </c>
      <c r="M114" s="118" t="s">
        <v>1148</v>
      </c>
      <c r="N114" s="167">
        <v>1</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0</v>
      </c>
      <c r="G179" s="159" t="str">
        <f>IF(F179&gt;0,SUM(E179+F179),"")</f>
        <v/>
      </c>
      <c r="H179" s="5"/>
      <c r="I179" s="185" t="s">
        <v>2671</v>
      </c>
      <c r="J179" s="185"/>
      <c r="K179" s="185"/>
      <c r="L179" s="185"/>
      <c r="M179" s="166"/>
      <c r="O179" s="8"/>
      <c r="Q179" s="19"/>
      <c r="R179" s="153" t="str">
        <f>IF(M179&gt;0,SUM(L179+M179),"")</f>
        <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41964</v>
      </c>
      <c r="D193" s="5"/>
      <c r="E193" s="120">
        <v>1719</v>
      </c>
      <c r="F193" s="5"/>
      <c r="G193" s="5"/>
      <c r="H193" s="141" t="s">
        <v>2717</v>
      </c>
      <c r="J193" s="5"/>
      <c r="K193" s="121">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2719</v>
      </c>
      <c r="J211" s="27" t="s">
        <v>2622</v>
      </c>
      <c r="K211" s="142" t="s">
        <v>2721</v>
      </c>
      <c r="L211" s="21"/>
      <c r="M211" s="21"/>
      <c r="N211" s="21"/>
      <c r="O211" s="8"/>
    </row>
    <row r="212" spans="1:15" x14ac:dyDescent="0.25">
      <c r="A212" s="9"/>
      <c r="B212" s="27" t="s">
        <v>2619</v>
      </c>
      <c r="C212" s="141" t="s">
        <v>2717</v>
      </c>
      <c r="D212" s="21"/>
      <c r="G212" s="27" t="s">
        <v>2621</v>
      </c>
      <c r="H212" s="142" t="s">
        <v>2720</v>
      </c>
      <c r="J212" s="27" t="s">
        <v>2623</v>
      </c>
      <c r="K212" s="141"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