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<sst xmlns="http://schemas.openxmlformats.org/spreadsheetml/2006/main" count="3134" uniqueCount="2699">
  <si>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</si>
  <si>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</si>
  <si>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</si>
  <si>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</si>
  <si>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</si>
  <si>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</si>
  <si>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</si>
  <si>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</si>
  <si>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</si>
  <si>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</si>
  <si>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</si>
  <si>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</si>
  <si>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</si>
  <si>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</si>
  <si>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</si>
  <si>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</si>
  <si>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</si>
  <si>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</si>
  <si>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</si>
  <si>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</si>
  <si>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</si>
  <si>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</si>
  <si>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</si>
  <si>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</si>
  <si>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</si>
  <si>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</si>
  <si>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</si>
  <si>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</si>
  <si>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</si>
  <si>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</si>
  <si>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</si>
  <si>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</si>
  <si>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</si>
  <si>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</si>
  <si>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</si>
  <si>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</si>
  <si>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</si>
  <si>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</si>
  <si>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</si>
  <si>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</si>
  <si>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</si>
  <si>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</si>
  <si>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</si>
  <si>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</si>
  <si>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</si>
  <si>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</si>
  <si>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</si>
  <si>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</si>
  <si>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</si>
  <si>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</si>
  <si>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</si>
  <si>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</si>
  <si>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</si>
  <si>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</si>
  <si>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</si>
  <si>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</si>
  <si>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</si>
  <si>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</si>
  <si>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</si>
  <si>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</si>
  <si>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</si>
  <si>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</si>
  <si>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</si>
  <si>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</si>
  <si>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</si>
  <si>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</si>
  <si>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</si>
  <si>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</si>
  <si>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</si>
  <si>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</si>
  <si>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</si>
  <si>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</si>
  <si>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</si>
  <si>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</si>
  <si>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</si>
  <si>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</si>
  <si>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</si>
  <si>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</si>
  <si>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</si>
  <si>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</si>
  <si>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</si>
  <si>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</si>
  <si>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</si>
  <si>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</si>
  <si>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</si>
  <si>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</si>
  <si>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</si>
  <si>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</si>
  <si>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</si>
  <si>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</si>
  <si>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</si>
  <si>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</si>
  <si>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</si>
  <si>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</si>
  <si>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</si>
  <si>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</si>
  <si>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</si>
  <si>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</si>
  <si>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</si>
  <si>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</si>
  <si>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</si>
  <si>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</si>
  <si>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</si>
  <si>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</si>
  <si>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</si>
  <si>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</si>
  <si>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</si>
  <si>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</si>
  <si>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</si>
  <si>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</si>
  <si>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</si>
  <si>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</si>
  <si>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</si>
  <si>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</si>
  <si>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</si>
  <si>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</si>
  <si>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</si>
  <si>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</si>
  <si>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</si>
  <si>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</si>
  <si>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</si>
  <si>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</si>
  <si>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</si>
  <si>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</si>
  <si>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</si>
  <si>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</si>
  <si>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</si>
  <si>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</si>
  <si>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</si>
  <si>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</si>
  <si>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</si>
  <si>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</si>
  <si>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</si>
  <si>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</si>
  <si>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</si>
  <si>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</si>
  <si>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</si>
  <si>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</si>
  <si>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</si>
  <si>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</si>
  <si>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</si>
  <si>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</si>
  <si>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</si>
  <si>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</si>
  <si>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</si>
  <si>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</si>
  <si>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</si>
  <si>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</si>
  <si>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</si>
  <si>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</si>
  <si>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</si>
  <si>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</si>
  <si>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</si>
  <si>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</si>
  <si>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</si>
  <si>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</si>
  <si>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</si>
  <si>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</si>
  <si>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</si>
  <si>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</si>
  <si>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</si>
  <si>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</si>
  <si>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</si>
  <si>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</si>
  <si>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</si>
  <si>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</si>
  <si>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</si>
  <si>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</si>
  <si>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</si>
  <si>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</si>
  <si>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</si>
  <si>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</si>
  <si>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</si>
  <si>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</si>
  <si>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</si>
  <si>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</si>
  <si>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</si>
  <si>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</si>
  <si>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</si>
  <si>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</si>
  <si>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</si>
  <si>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</si>
  <si>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</si>
  <si>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</si>
  <si>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</si>
  <si>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</si>
  <si>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</si>
  <si>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</si>
  <si>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</si>
  <si>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</si>
  <si>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</si>
  <si>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</si>
  <si>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</si>
  <si>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</si>
  <si>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</si>
  <si>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</si>
  <si>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</si>
  <si>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</si>
  <si>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</si>
  <si>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</si>
  <si>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</si>
  <si>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</si>
  <si>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</si>
  <si>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</si>
  <si>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</si>
  <si>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</si>
  <si>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</si>
  <si>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</si>
  <si>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</si>
  <si>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</si>
  <si>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</si>
  <si>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</si>
  <si>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</si>
  <si>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</si>
  <si>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</si>
  <si>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</si>
  <si>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</si>
  <si>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</si>
  <si>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</si>
  <si>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</si>
  <si>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</si>
  <si>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</si>
  <si>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</si>
  <si>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</si>
  <si>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</si>
  <si>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</si>
  <si>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</si>
  <si>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</si>
  <si>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</si>
  <si>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</si>
  <si>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</si>
  <si>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</si>
  <si>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</si>
  <si>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</si>
  <si>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</si>
  <si>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</si>
  <si>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</si>
  <si>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</si>
  <si>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</si>
  <si>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</si>
  <si>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</si>
  <si>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</si>
  <si>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</si>
  <si>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</si>
  <si>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</si>
  <si>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</si>
  <si>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</si>
  <si>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</si>
  <si>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</si>
  <si>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</si>
  <si>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</si>
  <si>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</si>
  <si>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</si>
  <si>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</si>
  <si>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</si>
  <si>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</si>
  <si>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</si>
  <si>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</si>
  <si>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</si>
  <si>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</si>
  <si>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</si>
  <si>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</si>
  <si>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</si>
  <si>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</si>
  <si>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</si>
  <si>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</si>
  <si>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</si>
  <si>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</si>
  <si>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</si>
  <si>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</si>
  <si>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</si>
  <si>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</si>
  <si>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</si>
  <si>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</si>
  <si>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</si>
  <si>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</si>
  <si>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</si>
  <si>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</si>
  <si>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</si>
  <si>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</si>
  <si>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</si>
  <si>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</si>
  <si>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</si>
  <si>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</si>
  <si>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</si>
  <si>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</si>
  <si>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</si>
  <si>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</si>
  <si>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</si>
  <si>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</si>
  <si>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</si>
  <si>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</si>
  <si>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</si>
  <si>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</si>
  <si>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</si>
  <si>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</si>
  <si>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</si>
  <si>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</si>
  <si>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</si>
  <si>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</si>
  <si>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</si>
  <si>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</si>
  <si>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</si>
  <si>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</si>
  <si>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</si>
  <si>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</si>
  <si>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</si>
  <si>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</si>
  <si>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</si>
  <si>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</si>
  <si>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</si>
  <si>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</si>
  <si>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</si>
  <si>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</si>
  <si>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</si>
  <si>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</si>
  <si>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</si>
  <si>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</si>
  <si>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</si>
  <si>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</si>
  <si>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</si>
  <si>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</si>
  <si>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</si>
  <si>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</si>
  <si>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</si>
  <si>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</si>
  <si>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</si>
  <si>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</si>
  <si>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</si>
  <si>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</si>
  <si>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</si>
  <si>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</si>
  <si>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</si>
  <si>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</si>
  <si>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</si>
  <si>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</si>
  <si>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</si>
  <si>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</si>
  <si>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</si>
  <si>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</si>
  <si>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</si>
  <si>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</si>
  <si>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</si>
  <si>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</si>
  <si>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</si>
  <si>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</si>
  <si>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</si>
  <si>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</si>
  <si>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</si>
  <si>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</si>
  <si>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</si>
  <si>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</si>
  <si>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</si>
  <si>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</si>
  <si>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</si>
  <si>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</si>
  <si>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</si>
  <si>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</si>
  <si>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</si>
  <si>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</si>
  <si>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</si>
  <si>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</si>
  <si>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</si>
  <si>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</si>
  <si>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</si>
  <si>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</si>
  <si>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</si>
  <si>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</si>
  <si>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</si>
  <si>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</si>
  <si>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</si>
  <si>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</si>
  <si>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</si>
  <si>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</si>
  <si>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</si>
  <si>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</si>
  <si>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</si>
  <si>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</si>
  <si>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</si>
  <si>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</si>
  <si>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</si>
  <si>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</si>
  <si>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</si>
  <si>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</si>
  <si>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</si>
  <si>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</si>
  <si>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</si>
  <si>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</si>
  <si>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</si>
  <si>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</si>
  <si>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</si>
  <si>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</si>
  <si>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</si>
  <si>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</si>
  <si>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</si>
  <si>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</si>
  <si>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</si>
  <si>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</si>
  <si>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</si>
  <si>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</si>
  <si>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</si>
  <si>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</si>
  <si>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</si>
  <si>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</si>
  <si>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</si>
  <si>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</si>
  <si>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</si>
  <si>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</si>
  <si>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</si>
  <si>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</si>
  <si>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</si>
  <si>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</si>
  <si>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</si>
  <si>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</si>
  <si>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</si>
  <si>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</si>
  <si>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</si>
  <si>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</si>
  <si>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</si>
  <si>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</si>
  <si>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</si>
  <si>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</si>
  <si>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</si>
  <si>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</si>
  <si>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</si>
  <si>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</si>
  <si>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</si>
  <si>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</si>
  <si>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</si>
  <si>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</si>
  <si>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</si>
  <si>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</si>
  <si>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</si>
  <si>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</si>
  <si>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</si>
  <si>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</si>
  <si>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</si>
  <si>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</si>
  <si>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</si>
  <si>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</si>
  <si>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</si>
  <si>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</si>
  <si>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</si>
  <si>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</si>
  <si>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</si>
  <si>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</si>
  <si>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</si>
  <si>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</si>
  <si>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</si>
  <si>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</si>
  <si>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</si>
  <si>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</si>
  <si>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</si>
  <si>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</si>
  <si>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</si>
  <si>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</si>
  <si>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</si>
  <si>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</si>
  <si>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</si>
  <si>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</si>
  <si>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</si>
  <si>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</si>
  <si>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</si>
  <si>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</si>
  <si>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</si>
  <si>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</si>
  <si>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</si>
  <si>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</si>
  <si>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</si>
  <si>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</si>
  <si>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</si>
  <si>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</si>
  <si>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</si>
  <si>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</si>
  <si>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</si>
  <si>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</si>
  <si>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</si>
  <si>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</si>
  <si>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</si>
  <si>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</si>
  <si>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</si>
  <si>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</si>
  <si>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</si>
  <si>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</si>
  <si>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</si>
  <si>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</si>
  <si>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</si>
  <si>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</si>
  <si>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</si>
  <si>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</si>
  <si>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</si>
  <si>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</si>
  <si>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</si>
  <si>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</si>
  <si>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</si>
  <si>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</si>
  <si>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</si>
  <si>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</si>
  <si>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</si>
  <si>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</si>
  <si>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</si>
  <si>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</si>
  <si>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</si>
  <si>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</si>
  <si>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</si>
  <si>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</si>
  <si>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</si>
  <si>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</si>
  <si>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</si>
  <si>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</si>
  <si>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</si>
  <si>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</si>
  <si>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</si>
  <si>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</si>
  <si>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</si>
  <si>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</si>
  <si>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</si>
  <si>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</si>
  <si>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</si>
  <si>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</si>
  <si>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</si>
  <si>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</si>
  <si>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</si>
  <si>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</si>
  <si>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</si>
  <si>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</si>
  <si>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</si>
  <si>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</si>
  <si>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</si>
  <si>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</si>
  <si>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</si>
  <si>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</si>
  <si>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</si>
  <si>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</si>
  <si>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</si>
  <si>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</si>
  <si>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</si>
  <si>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</si>
  <si>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</si>
  <si>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</si>
  <si>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</si>
  <si>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</si>
  <si>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</si>
  <si>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</si>
  <si>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</si>
  <si>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</si>
  <si>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</si>
  <si>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</si>
  <si>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</si>
  <si>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</si>
  <si>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</si>
  <si>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</si>
  <si>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</si>
  <si>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</si>
  <si>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</si>
  <si>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</si>
  <si>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</si>
  <si>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</si>
  <si>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</si>
  <si>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</si>
  <si>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</si>
  <si>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</si>
  <si>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</si>
  <si>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</si>
  <si>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</si>
  <si>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</si>
  <si>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</si>
  <si>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</si>
  <si>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</si>
  <si>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</si>
  <si>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</si>
  <si>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</si>
  <si>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</si>
  <si>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</si>
  <si>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</si>
  <si>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</si>
  <si>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</si>
  <si>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</si>
  <si>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</si>
  <si>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</si>
  <si>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</si>
  <si>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</si>
  <si>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</si>
  <si>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</si>
  <si>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</si>
  <si>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</si>
  <si>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</si>
  <si>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</si>
  <si>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</si>
  <si>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</si>
  <si>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</si>
  <si>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</si>
  <si>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</si>
  <si>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</si>
  <si>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</si>
  <si>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</si>
  <si>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</si>
  <si>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</si>
  <si>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</si>
  <si>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</si>
  <si>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</si>
  <si>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</si>
  <si>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</si>
  <si>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</si>
  <si>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</si>
  <si>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</si>
  <si>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</si>
  <si>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</si>
  <si>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</si>
  <si>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</si>
  <si>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</si>
  <si>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</si>
  <si>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</si>
  <si>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</si>
  <si>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</si>
  <si>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</si>
  <si>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</si>
  <si>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</si>
  <si>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</si>
  <si>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</si>
  <si>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</si>
  <si>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</si>
  <si>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</si>
  <si>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</si>
  <si>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</si>
  <si>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</si>
  <si>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</si>
  <si>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</si>
  <si>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</si>
  <si>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</si>
  <si>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</si>
  <si>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</si>
  <si>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</si>
  <si>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</si>
  <si>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</si>
  <si>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</si>
  <si>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</si>
  <si>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</si>
  <si>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</si>
  <si>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</si>
  <si>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</si>
  <si>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</si>
  <si>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</si>
  <si>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</si>
  <si>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</si>
  <si>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</si>
  <si>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</si>
  <si>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</si>
  <si>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</si>
  <si>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</si>
  <si>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</si>
  <si>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</si>
  <si>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</si>
  <si>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</si>
  <si>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</si>
  <si>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</si>
  <si>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</si>
  <si>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</si>
  <si>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</si>
  <si>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</si>
  <si>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</si>
  <si>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</si>
  <si>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</si>
  <si>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</si>
  <si>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</si>
  <si>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</si>
  <si>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</si>
  <si>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</si>
  <si>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</si>
  <si>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</si>
  <si>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</si>
  <si>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</si>
  <si>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</si>
  <si>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</si>
  <si>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</si>
  <si>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</si>
  <si>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</si>
  <si>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</si>
  <si>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</si>
  <si>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</si>
  <si>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</si>
  <si>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</si>
  <si>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</si>
  <si>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</si>
  <si>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</si>
  <si>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</si>
  <si>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</si>
  <si>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</si>
  <si>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</si>
  <si>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</si>
  <si>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</si>
  <si>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</si>
  <si>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</si>
  <si>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</si>
  <si>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</si>
  <si>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</si>
  <si>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</si>
  <si>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</si>
  <si>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</si>
  <si>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</si>
  <si>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</si>
  <si>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</si>
  <si>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</si>
  <si>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</si>
  <si>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</si>
  <si>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</si>
  <si>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</si>
  <si>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</si>
  <si>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</si>
  <si>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</si>
  <si>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</si>
  <si>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</si>
  <si>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</si>
  <si>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</si>
  <si>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</si>
  <si>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</si>
  <si>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</si>
  <si>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</si>
  <si>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</si>
  <si>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</si>
  <si>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</si>
  <si>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</si>
  <si>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</si>
  <si>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</si>
  <si>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</si>
  <si>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</si>
  <si>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</si>
  <si>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</si>
  <si>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</si>
  <si>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</si>
  <si>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</si>
  <si>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</si>
  <si>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</si>
  <si>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</si>
  <si>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</si>
  <si>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</si>
  <si>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</si>
  <si>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</si>
  <si>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</si>
  <si>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</si>
  <si>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</si>
  <si>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</si>
  <si>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</si>
  <si>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</si>
  <si>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</si>
  <si>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</si>
  <si>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</si>
  <si>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</si>
  <si>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</si>
  <si>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</si>
  <si>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</si>
  <si>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</si>
  <si>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</si>
  <si>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</si>
  <si>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</si>
  <si>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</si>
  <si>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</si>
  <si>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</si>
  <si>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</si>
  <si>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</si>
  <si>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</si>
  <si>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</si>
  <si>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</si>
  <si>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</si>
  <si>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</si>
  <si>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</si>
  <si>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</si>
  <si>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</si>
  <si>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</si>
  <si>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</si>
  <si>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</si>
  <si>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</si>
  <si>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</si>
  <si>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</si>
  <si>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</si>
  <si>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</si>
  <si>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</si>
  <si>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</si>
  <si>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</si>
  <si>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</si>
  <si>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</si>
  <si>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</si>
  <si>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</si>
  <si>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</si>
  <si>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</si>
  <si>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</si>
  <si>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</si>
  <si>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</si>
  <si>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</si>
  <si>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</si>
  <si>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</si>
  <si>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</si>
  <si>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</si>
  <si>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</si>
  <si>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</si>
  <si>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</si>
  <si>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</si>
  <si>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</si>
  <si>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</si>
  <si>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</si>
  <si>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</si>
  <si>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</si>
  <si>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</si>
  <si>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</si>
  <si>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</si>
  <si>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</si>
  <si>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</si>
  <si>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</si>
  <si>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</si>
  <si>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</si>
  <si>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</si>
  <si>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</si>
  <si>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</si>
  <si>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</si>
  <si>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</si>
  <si>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</si>
  <si>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</si>
  <si>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</si>
  <si>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</si>
  <si>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</si>
  <si>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</si>
  <si>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</si>
  <si>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</si>
  <si>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</si>
  <si>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</si>
  <si>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</si>
  <si>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</si>
  <si>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</si>
  <si>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</si>
  <si>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</si>
  <si>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</si>
  <si>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</si>
  <si>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</si>
  <si>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</si>
  <si>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</si>
  <si>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</si>
  <si>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</si>
  <si>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</si>
  <si>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</si>
  <si>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</si>
  <si>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</si>
  <si>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</si>
  <si>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</si>
  <si>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</si>
  <si>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</si>
  <si>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</si>
  <si>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</si>
  <si>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</si>
  <si>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</si>
  <si>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</si>
  <si>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</si>
  <si>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</si>
  <si>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</si>
  <si>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</si>
  <si>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</si>
  <si>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</si>
  <si>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</si>
  <si>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</si>
  <si>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</si>
  <si>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</si>
  <si>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</si>
  <si>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</si>
  <si>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</si>
  <si>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</si>
  <si>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</si>
  <si>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</si>
  <si>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</si>
  <si>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</si>
  <si>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</si>
  <si>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</si>
  <si>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</si>
  <si>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</si>
  <si>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</si>
  <si>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</si>
  <si>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</si>
  <si>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</si>
  <si>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</si>
  <si>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</si>
  <si>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</si>
  <si>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</si>
  <si>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</si>
  <si>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</si>
  <si>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</si>
  <si>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</si>
  <si>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</si>
  <si>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</si>
  <si>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</si>
  <si>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</si>
  <si>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</si>
  <si>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</si>
  <si>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</si>
  <si>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</si>
  <si>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</si>
  <si>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</si>
  <si>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</si>
  <si>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</si>
  <si>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</si>
  <si>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</si>
  <si>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</si>
  <si>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</si>
  <si>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</si>
  <si>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</si>
  <si>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</si>
  <si>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</si>
  <si>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</si>
  <si>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</si>
  <si>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</si>
  <si>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</si>
  <si>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</si>
  <si>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</si>
  <si>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</si>
  <si>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</si>
  <si>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</si>
  <si>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</si>
  <si>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</si>
  <si>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</si>
  <si>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</si>
  <si>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</si>
  <si>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</si>
  <si>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</si>
  <si>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</si>
  <si>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</si>
  <si>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</si>
  <si>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</si>
  <si>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</si>
  <si>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</si>
  <si>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</si>
  <si>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</si>
  <si>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</si>
  <si>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</si>
  <si>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</si>
  <si>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</si>
  <si>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</si>
  <si>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</si>
  <si>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</si>
  <si>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</si>
  <si>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</si>
  <si>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</si>
  <si>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</si>
  <si>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</si>
  <si>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</si>
  <si>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</si>
  <si>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</si>
  <si>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</si>
  <si>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</si>
  <si>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</si>
  <si>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</si>
  <si>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</si>
  <si>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</si>
  <si>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</si>
  <si>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</si>
  <si>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</si>
  <si>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</si>
  <si>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</si>
  <si>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</si>
  <si>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</si>
  <si>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</si>
  <si>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</si>
  <si>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</si>
  <si>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</si>
  <si>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</si>
  <si>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</si>
  <si>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</si>
  <si>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</si>
  <si>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</si>
  <si>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</si>
  <si>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</si>
  <si>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</si>
  <si>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</si>
  <si>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</si>
  <si>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</si>
  <si>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</si>
  <si>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</si>
  <si>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</si>
  <si>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</si>
  <si>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</si>
  <si>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</si>
  <si>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</si>
  <si>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</si>
  <si>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</si>
  <si>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</si>
  <si>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</si>
  <si>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</si>
  <si>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</si>
  <si>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</si>
  <si>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</si>
  <si>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</si>
  <si>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</si>
  <si>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</si>
  <si>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</si>
  <si>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</si>
  <si>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</si>
  <si>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</si>
  <si>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</si>
  <si>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</si>
  <si>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</si>
  <si>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</si>
  <si>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</si>
  <si>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</si>
  <si>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</si>
  <si>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</si>
  <si>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</si>
  <si>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</si>
  <si>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</si>
  <si>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</si>
  <si>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</si>
  <si>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</si>
  <si>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</si>
  <si>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</si>
  <si>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</si>
  <si>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</si>
  <si>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</si>
  <si>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</si>
  <si>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</si>
  <si>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</si>
  <si>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</si>
  <si>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</si>
  <si>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</si>
  <si>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</si>
  <si>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</si>
  <si>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</si>
  <si>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</si>
  <si>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</si>
  <si>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</si>
  <si>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</si>
  <si>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</si>
  <si>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</si>
  <si>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</si>
  <si>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</si>
  <si>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</si>
  <si>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</si>
  <si>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</si>
  <si>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</si>
  <si>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</si>
  <si>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</si>
  <si>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</si>
  <si>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</si>
  <si>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</si>
  <si>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</si>
  <si>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</si>
  <si>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</si>
  <si>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</si>
  <si>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</si>
  <si>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</si>
  <si>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</si>
  <si>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</si>
  <si>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</si>
  <si>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</si>
  <si>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</si>
  <si>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</si>
  <si>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</si>
  <si>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</si>
  <si>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</si>
  <si>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</si>
  <si>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</si>
  <si>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</si>
  <si>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</si>
  <si>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</si>
  <si>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</si>
  <si>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</si>
  <si>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</si>
  <si>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</si>
  <si>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</si>
  <si>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</si>
  <si>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</si>
  <si>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</si>
  <si>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</si>
  <si>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</si>
  <si>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</si>
  <si>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</si>
  <si>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</si>
  <si>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</si>
  <si>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</si>
  <si>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</si>
  <si>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</si>
  <si>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</si>
  <si>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</si>
  <si>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</si>
  <si>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</si>
  <si>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</si>
  <si>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</si>
  <si>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</si>
  <si>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</si>
  <si>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</si>
  <si>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</si>
  <si>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</si>
  <si>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</si>
  <si>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</si>
  <si>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</si>
  <si>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</si>
  <si>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</si>
  <si>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</si>
  <si>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</si>
  <si>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</si>
  <si>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</si>
  <si>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</si>
  <si>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</si>
  <si>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</si>
  <si>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</si>
  <si>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</si>
  <si>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</si>
  <si>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</si>
  <si>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</si>
  <si>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</si>
  <si>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</si>
  <si>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</si>
  <si>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</si>
  <si>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</si>
  <si>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</si>
  <si>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</si>
  <si>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</si>
  <si>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</si>
  <si>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</si>
  <si>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</si>
  <si>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</si>
  <si>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</si>
  <si>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</si>
  <si>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</si>
  <si>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</si>
  <si>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</si>
  <si>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</si>
  <si>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</si>
  <si>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</si>
  <si>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</si>
  <si>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</si>
  <si>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</si>
  <si>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</si>
  <si>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</si>
  <si>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</si>
  <si>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</si>
  <si>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</si>
  <si>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</si>
  <si>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</si>
  <si>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</si>
  <si>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</si>
  <si>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</si>
  <si>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</si>
  <si>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</si>
  <si>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</si>
  <si>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</si>
  <si>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</si>
  <si>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</si>
  <si>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</si>
  <si>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</si>
  <si>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</si>
  <si>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</si>
  <si>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</si>
  <si>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</si>
  <si>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</si>
  <si>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</si>
  <si>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</si>
  <si>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</si>
  <si>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</si>
  <si>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</si>
  <si>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</si>
  <si>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</si>
  <si>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</si>
  <si>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</si>
  <si>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</si>
  <si>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</si>
  <si>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</si>
  <si>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</si>
  <si>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</si>
  <si>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</si>
  <si>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</si>
  <si>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</si>
  <si>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</si>
  <si>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</si>
  <si>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</si>
  <si>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</si>
  <si>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</si>
  <si>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</si>
  <si>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</si>
  <si>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</si>
  <si>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</si>
  <si>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</si>
  <si>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</si>
  <si>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</si>
  <si>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</si>
  <si>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</si>
  <si>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</si>
  <si>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</si>
  <si>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</si>
  <si>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</si>
  <si>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</si>
  <si>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</si>
  <si>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</si>
  <si>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</si>
  <si>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</si>
  <si>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</si>
  <si>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</si>
  <si>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</si>
  <si>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</si>
  <si>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</si>
  <si>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</si>
  <si>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</si>
  <si>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</si>
  <si>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</si>
  <si>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</si>
  <si>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</si>
  <si>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</si>
  <si>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</si>
  <si>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</si>
  <si>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</si>
  <si>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</si>
  <si>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</si>
  <si>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</si>
  <si>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</si>
  <si>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</si>
  <si>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</si>
  <si>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</si>
  <si>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</si>
  <si>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</si>
  <si>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</si>
  <si>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</si>
  <si>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</si>
  <si>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</si>
  <si>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</si>
  <si>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</si>
  <si>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</si>
  <si>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</si>
  <si>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</si>
  <si>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</si>
  <si>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</si>
  <si>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</si>
  <si>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</si>
  <si>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</si>
  <si>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</si>
  <si>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</si>
  <si>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</si>
  <si>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</si>
  <si>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</si>
  <si>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</si>
  <si>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</si>
  <si>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</si>
  <si>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</si>
  <si>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</si>
  <si>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</si>
  <si>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</si>
  <si>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</si>
  <si>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</si>
  <si>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</si>
  <si>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</si>
  <si>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</si>
  <si>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</si>
  <si>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</si>
  <si>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</si>
  <si>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</si>
  <si>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</si>
  <si>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</si>
  <si>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</si>
  <si>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</si>
  <si>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</si>
  <si>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</si>
  <si>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</si>
  <si>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</si>
  <si>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</si>
  <si>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</si>
  <si>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</si>
  <si>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</si>
  <si>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</si>
  <si>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</si>
  <si>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</si>
  <si>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</si>
  <si>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</si>
  <si>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</si>
  <si>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</si>
  <si>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</si>
  <si>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</si>
  <si>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</si>
  <si>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</si>
  <si>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</si>
  <si>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</si>
  <si>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</si>
  <si>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</si>
  <si>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</si>
  <si>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</si>
  <si>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</si>
  <si>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</si>
  <si>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</si>
  <si>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</si>
  <si>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</si>
  <si>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</si>
  <si>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</si>
  <si>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</si>
  <si>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</si>
  <si>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</si>
  <si>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</si>
  <si>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</si>
  <si>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</si>
  <si>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</si>
  <si>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</si>
  <si>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</si>
  <si>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</si>
  <si>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</si>
  <si>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</si>
  <si>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</si>
  <si>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</si>
  <si>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</si>
  <si>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</si>
  <si>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</si>
  <si>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</si>
  <si>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</si>
  <si>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</si>
  <si>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</si>
  <si>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</si>
  <si>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</si>
  <si>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</si>
  <si>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</si>
  <si>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</si>
  <si>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</si>
  <si>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</si>
  <si>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</si>
  <si>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</si>
  <si>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</si>
  <si>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</si>
  <si>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</si>
  <si>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</si>
  <si>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</si>
  <si>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</si>
  <si>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</si>
  <si>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</si>
  <si>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</si>
  <si>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</si>
  <si>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</si>
  <si>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</si>
  <si>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</si>
  <si>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</si>
  <si>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</si>
  <si>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</si>
  <si>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</si>
  <si>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</si>
  <si>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</si>
  <si>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</si>
  <si>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</si>
  <si>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</si>
  <si>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</si>
  <si>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</si>
  <si>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</si>
  <si>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</si>
  <si>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</si>
  <si>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</si>
  <si>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</si>
  <si>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</si>
  <si>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</si>
  <si>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</si>
  <si>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</si>
  <si>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</si>
  <si>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</si>
  <si>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</si>
  <si>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</si>
  <si>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</si>
  <si>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</si>
  <si>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</si>
  <si>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</si>
  <si>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</si>
  <si>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</si>
  <si>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</si>
  <si>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</si>
  <si>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</si>
  <si>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</si>
  <si>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</si>
  <si>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</si>
  <si>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</si>
  <si>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</si>
  <si>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</si>
  <si>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</si>
  <si>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</si>
  <si>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</si>
  <si>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</si>
  <si>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</si>
  <si>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</si>
  <si>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</si>
  <si>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</si>
  <si>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</si>
  <si>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</si>
  <si>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</si>
  <si>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</si>
  <si>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</si>
  <si>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</si>
  <si>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</si>
  <si>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</si>
  <si>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</si>
  <si>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</si>
  <si>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</si>
  <si>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</si>
  <si>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</si>
  <si>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</si>
  <si>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</si>
  <si>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</si>
  <si>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</si>
  <si>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</si>
  <si>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</si>
  <si>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</si>
  <si>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</si>
  <si>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</si>
  <si>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</si>
  <si>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</si>
  <si>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</si>
  <si>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</si>
  <si>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</si>
  <si>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</si>
  <si>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</si>
  <si>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</si>
  <si>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</si>
  <si>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</si>
  <si>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</si>
  <si>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</si>
  <si>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</si>
  <si>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</si>
  <si>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</si>
  <si>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</si>
  <si>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</si>
  <si>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</si>
  <si>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</si>
  <si>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</si>
  <si>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</si>
  <si>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</si>
  <si>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</si>
  <si>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</si>
  <si>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</si>
  <si>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</si>
  <si>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</si>
  <si>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</si>
  <si>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</si>
  <si>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</si>
  <si>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</si>
  <si>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</si>
  <si>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</si>
  <si>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</si>
  <si>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</si>
  <si>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</si>
  <si>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</si>
  <si>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</si>
  <si>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</si>
  <si>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</si>
  <si>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</si>
  <si>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</si>
  <si>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</si>
  <si>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</si>
  <si>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</si>
  <si>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</si>
  <si>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</si>
  <si>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</si>
  <si>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</si>
  <si>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</si>
  <si>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</si>
  <si>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</si>
  <si>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</si>
  <si>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</si>
  <si>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</si>
  <si>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</si>
  <si>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</si>
  <si>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</si>
  <si>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</si>
  <si>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</si>
  <si>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</si>
  <si>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</si>
  <si>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</si>
  <si>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</si>
  <si>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</si>
  <si>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</si>
  <si>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</si>
  <si>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</si>
  <si>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</si>
  <si>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</si>
  <si>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</si>
  <si>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</si>
  <si>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</si>
  <si>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</si>
  <si>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</si>
  <si>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</si>
  <si>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</si>
  <si>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</si>
  <si>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</si>
  <si>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</si>
  <si>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</si>
  <si>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</si>
  <si>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</si>
  <si>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</si>
  <si>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</si>
  <si>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</si>
  <si>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</si>
  <si>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</si>
  <si>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</si>
  <si>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</si>
  <si>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</si>
  <si>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</si>
  <si>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</si>
  <si>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</si>
  <si>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</si>
  <si>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</si>
  <si>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</si>
  <si>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</si>
  <si>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</si>
  <si>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</si>
  <si>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</si>
  <si>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</si>
  <si>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</si>
  <si>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</si>
  <si>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</si>
  <si>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</si>
  <si>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</si>
  <si>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</si>
  <si>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</si>
  <si>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</si>
  <si>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</si>
  <si>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</si>
  <si>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</si>
  <si>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</si>
  <si>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</si>
  <si>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</si>
  <si>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</si>
  <si>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</si>
  <si>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</si>
  <si>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</si>
  <si>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</si>
  <si>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</si>
  <si>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</si>
  <si>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</si>
  <si>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</si>
  <si>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</si>
  <si>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</si>
  <si>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</si>
  <si>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</si>
  <si>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</si>
  <si>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</si>
  <si>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</si>
  <si>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</si>
  <si>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</si>
  <si>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</si>
  <si>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</si>
  <si>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</si>
  <si>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</si>
  <si>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</si>
  <si>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</si>
  <si>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</si>
  <si>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</si>
  <si>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</si>
  <si>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</si>
  <si>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</si>
  <si>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</si>
  <si>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</si>
  <si>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</si>
  <si>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</si>
  <si>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</si>
  <si>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</si>
  <si>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</si>
  <si>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</si>
  <si>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</si>
  <si>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</si>
  <si>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</si>
  <si>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</si>
  <si>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</si>
  <si>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</si>
  <si>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</si>
  <si>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</si>
  <si>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</si>
  <si>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</si>
  <si>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</si>
  <si>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</si>
  <si>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</si>
  <si>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</si>
  <si>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</si>
  <si>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</si>
  <si>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</si>
  <si>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</si>
  <si>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</si>
  <si>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</si>
  <si>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</si>
  <si>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</si>
  <si>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</si>
  <si>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</si>
  <si>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</si>
  <si>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</si>
  <si>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</si>
  <si>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</si>
  <si>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</si>
  <si>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</si>
  <si>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</si>
  <si>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</si>
  <si>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</si>
  <si>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</si>
  <si>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</si>
  <si>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</si>
  <si>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</si>
  <si>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</si>
  <si>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</si>
  <si>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</si>
  <si>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</si>
  <si>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</si>
  <si>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</si>
  <si>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</si>
  <si>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</si>
  <si>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</si>
  <si>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</si>
  <si>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</si>
  <si>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</si>
  <si>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</si>
  <si>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</si>
  <si>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</si>
  <si>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</si>
  <si>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</si>
  <si>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</si>
  <si>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</si>
  <si>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</si>
  <si>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</si>
  <si>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</si>
  <si>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</si>
  <si>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</si>
  <si>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</si>
  <si>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</si>
  <si>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</si>
  <si>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</si>
  <si>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</si>
  <si>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</si>
  <si>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</si>
  <si>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</si>
  <si>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</si>
  <si>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</si>
  <si>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</si>
  <si>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</si>
  <si>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</si>
  <si>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</si>
  <si>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</si>
  <si>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</si>
  <si>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</si>
  <si>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</si>
  <si>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</si>
  <si>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</si>
  <si>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</si>
  <si>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</si>
  <si>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</si>
  <si>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</si>
  <si>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</si>
  <si>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</si>
  <si>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</si>
  <si>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</si>
  <si>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</si>
  <si>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</si>
  <si>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</si>
  <si>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</si>
  <si>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</si>
  <si>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</si>
  <si>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</si>
  <si>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</si>
  <si>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</si>
  <si>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</si>
  <si>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</si>
  <si>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</si>
  <si>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</si>
  <si>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</si>
  <si>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</si>
  <si>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</si>
  <si>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</si>
  <si>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</si>
  <si>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</si>
  <si>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</si>
  <si>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</si>
  <si>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</si>
  <si>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</si>
  <si>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</si>
  <si>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</si>
  <si>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</si>
  <si>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</si>
  <si>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</si>
  <si>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</si>
  <si>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</si>
  <si>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</si>
  <si>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</si>
  <si>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</si>
  <si>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</si>
  <si>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</si>
  <si>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</si>
  <si>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</si>
  <si>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</si>
  <si>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</si>
  <si>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</si>
  <si>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</si>
  <si>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</si>
  <si>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</si>
  <si>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</si>
  <si>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</si>
  <si>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</si>
  <si>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</si>
  <si>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</si>
  <si>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</si>
  <si>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</si>
  <si>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</si>
  <si>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</si>
  <si>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</si>
  <si>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</si>
  <si>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</si>
  <si>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</si>
  <si>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</si>
  <si>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</si>
  <si>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</si>
  <si>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</si>
  <si>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</si>
  <si>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</si>
  <si>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</si>
  <si>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</si>
  <si>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</si>
  <si>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</si>
  <si>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</si>
  <si>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</si>
  <si>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</si>
  <si>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</si>
  <si>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</si>
  <si>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</si>
  <si>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</si>
  <si>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</si>
  <si>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</si>
  <si>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</si>
  <si>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</si>
  <si>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</si>
  <si>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</si>
  <si>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</si>
  <si>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</si>
  <si>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</si>
  <si>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</si>
  <si>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</si>
  <si>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</si>
  <si>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</si>
  <si>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</si>
  <si>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</si>
  <si>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</si>
  <si>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</si>
  <si>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</si>
  <si>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</si>
  <si>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</si>
  <si>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</si>
  <si>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</si>
  <si>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</si>
  <si>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</si>
  <si>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</si>
  <si>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</si>
  <si>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</si>
  <si>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</si>
  <si>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</si>
  <si>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</si>
  <si>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</si>
  <si>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</si>
  <si>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</si>
  <si>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</si>
  <si>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</si>
  <si>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</si>
  <si>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</si>
  <si>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</si>
  <si>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</si>
  <si>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</si>
  <si>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</si>
  <si>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</si>
  <si>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</si>
  <si>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</si>
  <si>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</si>
  <si>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</si>
  <si>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</si>
  <si>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</si>
  <si>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</si>
  <si>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</si>
  <si>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</si>
  <si>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</si>
  <si>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</si>
  <si>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</si>
  <si>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</si>
  <si>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</si>
  <si>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</si>
  <si>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</si>
  <si>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</si>
  <si>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</si>
  <si>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</si>
  <si>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</si>
  <si>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</si>
  <si>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</si>
  <si>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</si>
  <si>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</si>
  <si>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</si>
  <si>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</si>
  <si>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</si>
  <si>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</si>
  <si>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</si>
  <si>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</si>
  <si>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</si>
  <si>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</si>
  <si>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</si>
  <si>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</si>
  <si>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</si>
  <si>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</si>
  <si>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</si>
  <si>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</si>
  <si>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</si>
  <si>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</si>
  <si>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</si>
  <si>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</si>
  <si>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</si>
  <si>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</si>
  <si>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</si>
  <si>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</si>
  <si>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</si>
  <si>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</si>
  <si>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</si>
  <si>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</si>
  <si>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</si>
  <si>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</si>
  <si>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</si>
  <si>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</si>
  <si>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</si>
  <si>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</si>
  <si>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</si>
  <si>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</si>
  <si>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</si>
  <si>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</si>
  <si>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</si>
  <si>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</si>
  <si>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</si>
  <si>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</si>
  <si>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</si>
  <si>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</si>
  <si>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</si>
  <si>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</si>
  <si>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</si>
  <si>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</si>
  <si>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</si>
  <si>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</si>
  <si>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</si>
  <si>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</si>
  <si>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</si>
  <si>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</si>
  <si>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</si>
  <si>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</si>
  <si>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</si>
  <si>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</si>
  <si>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</si>
  <si>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</si>
  <si>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</si>
  <si>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</si>
  <si>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</si>
  <si>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</si>
  <si>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</si>
  <si>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</si>
  <si>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</si>
  <si>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</si>
  <si>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</si>
  <si>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</si>
  <si>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</si>
  <si>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</si>
  <si>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</si>
  <si>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</si>
  <si>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</si>
  <si>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</si>
  <si>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</si>
  <si>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</si>
  <si>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</si>
  <si>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</si>
  <si>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</si>
  <si>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</si>
  <si>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</si>
  <si>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</si>
  <si>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</si>
  <si>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</si>
  <si>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</si>
  <si>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</si>
  <si>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</si>
  <si>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</si>
  <si>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</si>
  <si>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</si>
  <si>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</si>
  <si>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</si>
  <si>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</si>
  <si>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</si>
  <si>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</si>
  <si>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</si>
  <si>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</si>
  <si>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</si>
  <si>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</si>
  <si>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</si>
  <si>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</si>
  <si>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</si>
  <si>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</si>
  <si>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</si>
  <si>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</si>
  <si>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</si>
  <si>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</si>
  <si>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</si>
  <si>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</si>
  <si>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</si>
  <si>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</si>
  <si>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</si>
  <si>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</si>
  <si>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</si>
  <si>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</si>
  <si>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</si>
  <si>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</si>
  <si>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</si>
  <si>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</si>
  <si>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</si>
  <si>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</si>
  <si>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</si>
  <si>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</si>
  <si>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</si>
  <si>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</si>
  <si>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</si>
  <si>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</si>
  <si>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</si>
  <si>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</si>
  <si>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</si>
  <si>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</si>
  <si>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</si>
  <si>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</si>
  <si>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</si>
  <si>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</si>
  <si>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</si>
  <si>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</si>
  <si>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</si>
  <si>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</si>
  <si>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</si>
  <si>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</si>
  <si>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</si>
  <si>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</si>
  <si>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</si>
  <si>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</si>
  <si>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</si>
  <si>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</si>
  <si>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</si>
  <si>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</si>
  <si>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</si>
  <si>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</si>
  <si>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</si>
  <si>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</si>
  <si>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</si>
  <si>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</si>
  <si>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</si>
  <si>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</si>
  <si>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</si>
  <si>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</si>
  <si>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</si>
  <si>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</si>
  <si>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</si>
  <si>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</si>
  <si>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</si>
  <si>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</si>
  <si>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</si>
  <si>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</si>
  <si>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</si>
  <si>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</si>
  <si>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</si>
  <si>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</si>
  <si>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</si>
  <si>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</si>
  <si>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</si>
  <si>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</si>
  <si>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</si>
  <si>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</si>
  <si>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</si>
  <si>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</si>
  <si>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</si>
  <si>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</si>
  <si>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</si>
  <si>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</si>
  <si>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</si>
  <si>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</si>
  <si>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</si>
  <si>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</si>
  <si>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</si>
  <si>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</si>
  <si>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</si>
  <si>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</si>
  <si>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</si>
  <si>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</si>
  <si>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</si>
  <si>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</si>
  <si>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</si>
  <si>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</si>
  <si>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</si>
  <si>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</si>
  <si>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</si>
  <si>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</si>
  <si>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</si>
  <si>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</si>
  <si>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</si>
  <si>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</si>
  <si>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</si>
  <si>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</si>
  <si>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</si>
  <si>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</si>
  <si>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</si>
  <si>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</si>
  <si>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</si>
  <si>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</si>
  <si>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</si>
  <si>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</si>
  <si>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</si>
  <si>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</si>
  <si>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</si>
  <si>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</si>
  <si>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</si>
  <si>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</si>
  <si>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</si>
  <si>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</si>
  <si>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</si>
  <si>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</si>
  <si>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</si>
  <si>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</si>
  <si>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</si>
  <si>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</si>
  <si>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</si>
  <si>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</si>
  <si>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</si>
  <si>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</si>
  <si>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</si>
  <si>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</si>
  <si>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</si>
  <si>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</si>
  <si>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</si>
  <si>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</si>
  <si>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</si>
  <si>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</si>
  <si>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</si>
  <si>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</si>
  <si>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</si>
  <si>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</si>
  <si>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</si>
  <si>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</si>
  <si>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</si>
  <si>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</si>
  <si>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</si>
  <si>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</si>
  <si>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</si>
  <si>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</si>
  <si>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</si>
  <si>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</si>
  <si>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</si>
  <si>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</si>
  <si>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</si>
  <si>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</si>
  <si>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</si>
  <si>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</si>
  <si>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</si>
  <si>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</si>
  <si>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</si>
  <si>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</si>
  <si>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</si>
  <si>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</si>
  <si>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</si>
  <si>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</si>
  <si>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</si>
  <si>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</si>
  <si>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</si>
  <si>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</si>
  <si>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</si>
  <si>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</si>
  <si>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</si>
  <si>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</si>
  <si>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</si>
  <si>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</si>
  <si>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</si>
  <si>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</si>
  <si>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</si>
  <si>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</si>
  <si>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</si>
  <si>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</si>
  <si>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</si>
  <si>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</si>
  <si>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</si>
  <si>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</si>
  <si>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</si>
  <si>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</si>
  <si>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</si>
  <si>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</si>
  <si>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</si>
  <si>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</si>
  <si>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</si>
  <si>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</si>
  <si>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</si>
  <si>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</si>
  <si>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</si>
  <si>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</si>
  <si>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</si>
  <si>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</si>
  <si>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</si>
  <si>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</si>
  <si>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</si>
  <si>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</si>
  <si>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</si>
  <si>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</si>
  <si>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</si>
  <si>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</si>
  <si>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</si>
  <si>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</si>
  <si>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</si>
  <si>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</si>
  <si>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</si>
  <si>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</si>
  <si>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</si>
  <si>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</si>
  <si>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</si>
  <si>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</si>
  <si>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</si>
  <si>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</si>
  <si>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</si>
  <si>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</si>
  <si>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</si>
  <si>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</si>
  <si>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</si>
  <si>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</si>
  <si>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</si>
  <si>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</si>
  <si>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</si>
  <si>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</si>
  <si>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</si>
  <si>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</si>
  <si>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</si>
  <si>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</si>
  <si>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</si>
  <si>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</si>
  <si>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</si>
  <si>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</si>
  <si>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</si>
  <si>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</si>
  <si>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</si>
  <si>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</si>
  <si>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</si>
  <si>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</si>
  <si>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</si>
  <si>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</si>
  <si>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</si>
  <si>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</si>
  <si>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</si>
  <si>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</si>
  <si>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</si>
  <si>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</si>
  <si>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</si>
  <si>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</si>
  <si>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</si>
  <si>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</si>
  <si>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</si>
  <si>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</si>
  <si>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</si>
  <si>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</si>
  <si>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</si>
  <si>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</si>
  <si>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</si>
  <si>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</si>
  <si>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</si>
  <si>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</si>
  <si>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</si>
  <si>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</si>
  <si>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</si>
  <si>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</si>
  <si>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</si>
  <si>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</si>
  <si>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</si>
  <si>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</si>
  <si>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</si>
  <si>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</si>
  <si>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</si>
  <si>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</si>
  <si>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</si>
  <si>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</si>
  <si>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</si>
  <si>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</si>
  <si>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</si>
  <si>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</si>
  <si>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</si>
  <si>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</si>
  <si>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</si>
  <si>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</si>
  <si>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</si>
  <si>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</si>
  <si>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</si>
  <si>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</si>
  <si>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</si>
  <si>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</si>
  <si>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</si>
  <si>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</si>
  <si>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</si>
  <si>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</si>
  <si>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</si>
  <si>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</si>
  <si>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</si>
  <si>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</si>
  <si>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</si>
  <si>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</si>
  <si>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</si>
  <si>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</si>
  <si>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</si>
  <si>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</si>
  <si>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</si>
  <si>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</si>
  <si>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</si>
  <si>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</si>
  <si>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</si>
  <si>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</si>
  <si>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</si>
  <si>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</si>
  <si>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</si>
  <si>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</si>
  <si>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</si>
  <si>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</si>
  <si>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</si>
  <si>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</si>
  <si>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</si>
  <si>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</si>
  <si>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</si>
  <si>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</si>
  <si>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</si>
  <si>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</si>
  <si>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</si>
  <si>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</si>
  <si>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</si>
  <si>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</si>
  <si>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</si>
  <si>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</si>
  <si>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</si>
  <si>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</si>
  <si>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</si>
  <si>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</si>
  <si>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</si>
  <si>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</si>
  <si>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</si>
  <si>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</si>
  <si>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</si>
  <si>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</si>
  <si>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</si>
  <si>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</si>
  <si>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</si>
  <si>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</si>
  <si>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</si>
  <si>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</si>
  <si>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</si>
  <si>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</si>
  <si>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</si>
  <si>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</si>
  <si>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</si>
  <si>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</si>
  <si>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</si>
  <si>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</si>
  <si>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</si>
  <si>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</si>
  <si>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</si>
  <si>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</si>
  <si>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</si>
  <si>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</si>
  <si>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</si>
  <si>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</si>
  <si>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</si>
  <si>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</si>
  <si>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</si>
  <si>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</si>
  <si>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</si>
  <si>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</si>
  <si>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</si>
  <si>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</si>
  <si>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</si>
  <si>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</si>
  <si>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</si>
  <si>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</si>
  <si>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</si>
  <si>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</si>
  <si>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</si>
  <si>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</si>
  <si>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</si>
  <si>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</si>
  <si>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</si>
  <si>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</si>
  <si>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</si>
  <si>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</si>
  <si>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</si>
  <si>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</si>
  <si>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</si>
  <si>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</si>
  <si>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</si>
  <si>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</si>
  <si>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</si>
  <si>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</si>
  <si>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</si>
  <si>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</si>
  <si>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</si>
  <si>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</si>
  <si>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</si>
  <si>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</si>
  <si>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</si>
  <si>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</si>
  <si>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</si>
  <si>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</si>
  <si>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</si>
  <si>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</si>
  <si>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</si>
  <si>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</si>
  <si>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</si>
  <si>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</si>
  <si>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</si>
  <si>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</si>
  <si>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</si>
  <si>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</si>
  <si>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</si>
  <si>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</si>
  <si>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</si>
  <si>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</si>
  <si>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</si>
  <si>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</si>
  <si>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</si>
  <si>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</si>
  <si>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</si>
  <si>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</si>
  <si>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</si>
  <si>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</si>
  <si>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</si>
  <si>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</si>
  <si>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</si>
  <si>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</si>
  <si>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</si>
  <si>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</si>
  <si>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</si>
  <si>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</si>
  <si>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</si>
  <si>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</si>
  <si>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</si>
  <si>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</si>
  <si>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</si>
  <si>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</si>
  <si>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</si>
  <si>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</si>
  <si>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</si>
  <si>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</si>
  <si>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</si>
  <si>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</si>
  <si>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</si>
  <si>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</si>
  <si>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</si>
  <si>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</si>
  <si>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</si>
  <si>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</si>
  <si>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</si>
  <si>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</si>
  <si>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</si>
  <si>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</si>
  <si>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</si>
  <si>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</si>
  <si>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</si>
  <si>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</si>
  <si>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</si>
  <si>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</si>
  <si>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</si>
  <si>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</si>
  <si>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</si>
  <si>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</si>
  <si>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</si>
  <si>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</si>
  <si>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</si>
  <si>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</si>
  <si>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</si>
  <si>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</si>
  <si>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</si>
  <si>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</si>
  <si>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</si>
  <si>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</si>
  <si>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</si>
  <si>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</si>
  <si>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</si>
  <si>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</si>
  <si>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</si>
  <si>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</si>
  <si>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</si>
  <si>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</si>
  <si>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</si>
  <si>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</si>
  <si>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</si>
  <si>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</si>
  <si>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</si>
  <si>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</si>
  <si>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</si>
  <si>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</si>
  <si>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</si>
  <si>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</si>
  <si>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</si>
  <si>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</si>
  <si>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</si>
  <si>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</si>
  <si>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</si>
  <si>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</si>
  <si>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</si>
  <si>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</si>
  <si>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</si>
  <si>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</si>
  <si>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</si>
  <si>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</si>
  <si>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</si>
  <si>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</si>
  <si>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</si>
  <si>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</si>
  <si>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</si>
  <si>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</si>
  <si>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</si>
  <si>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</si>
  <si>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</si>
  <si>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</si>
  <si>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</si>
  <si>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</si>
  <si>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</si>
  <si>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</si>
  <si>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</si>
  <si>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</si>
  <si>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</si>
  <si>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</si>
  <si>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</si>
  <si>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</si>
  <si>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</si>
  <si>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</si>
  <si>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</si>
  <si>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</si>
  <si>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</si>
  <si>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</si>
  <si>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</si>
  <si>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</si>
  <si>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</si>
  <si>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</si>
  <si>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</si>
  <si>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</si>
  <si>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</si>
  <si>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</si>
  <si>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</si>
  <si>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</si>
  <si>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</si>
  <si>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</si>
  <si>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</si>
  <si>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</si>
  <si>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</si>
  <si>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</si>
  <si>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</si>
  <si>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</si>
  <si>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</si>
  <si>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</si>
  <si>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</si>
  <si>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</si>
  <si>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</si>
  <si>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</si>
  <si>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</si>
  <si>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</si>
  <si>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</si>
  <si>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</si>
  <si>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</si>
  <si>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</si>
  <si>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</si>
  <si>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</si>
  <si>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</si>
  <si>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</si>
  <si>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</si>
  <si>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</si>
  <si>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</si>
  <si>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</si>
  <si>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</si>
  <si>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</si>
  <si>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</si>
  <si>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</si>
  <si>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</si>
  <si>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</si>
  <si>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</si>
  <si>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</si>
  <si>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</si>
  <si>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</si>
  <si>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</si>
  <si>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</si>
  <si>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</si>
  <si>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</si>
  <si>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</si>
  <si>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</si>
  <si>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</si>
  <si>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</si>
  <si>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</si>
  <si>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</si>
  <si>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</si>
  <si>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</si>
  <si>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</si>
  <si>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</si>
  <si>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</si>
  <si>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</si>
  <si>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</si>
  <si>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</si>
  <si>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</si>
  <si>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</si>
  <si>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</si>
  <si>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</si>
  <si>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</si>
  <si>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</si>
  <si>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</si>
  <si>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</si>
  <si>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</si>
  <si>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</si>
  <si>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</si>
  <si>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</si>
  <si>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</si>
  <si>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</si>
  <si>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</si>
  <si>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</si>
  <si>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</si>
  <si>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</si>
  <si>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</si>
  <si>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</si>
  <si>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</si>
  <si>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</si>
  <si>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</si>
  <si>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</si>
  <si>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</si>
  <si>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</si>
  <si>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</si>
  <si>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</si>
  <si>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</si>
  <si>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</si>
  <si>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</si>
  <si>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</si>
  <si>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</si>
  <si>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</si>
  <si>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</si>
  <si>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</si>
  <si>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</si>
  <si>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</si>
  <si>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</si>
  <si>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</si>
  <si>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</si>
  <si>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</si>
  <si>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</si>
  <si>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</si>
  <si>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</si>
  <si>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</si>
  <si>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</si>
  <si>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</si>
  <si>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</si>
  <si>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</si>
  <si>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</si>
  <si>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</si>
  <si>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</si>
  <si>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</si>
  <si>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</si>
  <si>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</si>
  <si>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</si>
  <si>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</si>
  <si>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</si>
  <si>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</si>
  <si>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</si>
  <si>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</si>
  <si>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</si>
  <si>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</si>
  <si>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</si>
  <si>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</si>
  <si>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</si>
  <si>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</si>
  <si>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</si>
  <si>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</si>
  <si>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</si>
  <si>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</si>
  <si>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</si>
  <si>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</si>
  <si>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</si>
  <si>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</si>
  <si>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</si>
  <si>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</si>
  <si>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</si>
  <si>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</si>
  <si>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</si>
  <si>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</si>
  <si>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</si>
  <si>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</si>
  <si>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</si>
  <si>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</si>
  <si>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</si>
  <si>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</si>
  <si>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</si>
  <si>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</si>
  <si>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</si>
  <si>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</si>
  <si>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</si>
  <si>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</si>
  <si>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</si>
  <si>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</si>
  <si>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</si>
  <si>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</si>
  <si>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</si>
  <si>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</si>
  <si>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</si>
  <si>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</si>
  <si>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</si>
  <si>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</si>
  <si>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</si>
  <si>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</si>
  <si>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</si>
  <si>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</si>
  <si>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</si>
  <si>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</si>
  <si>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</si>
  <si>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</si>
  <si>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</si>
  <si>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</si>
  <si>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</si>
  <si>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</si>
  <si>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</si>
  <si>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</si>
  <si>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</si>
  <si>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</si>
  <si>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</si>
  <si>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</si>
  <si>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</si>
  <si>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</si>
  <si>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</si>
  <si>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</si>
  <si>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</si>
  <si>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</si>
  <si>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</si>
  <si>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</si>
  <si>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</si>
  <si>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</si>
  <si>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</si>
  <si>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</si>
  <si>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</si>
  <si>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</si>
  <si>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</si>
  <si>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</si>
  <si>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</si>
  <si>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</si>
  <si>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</si>
  <si>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</si>
  <si>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</si>
  <si>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</si>
  <si>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</si>
  <si>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</si>
  <si>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</si>
  <si>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</si>
  <si>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</si>
  <si>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</si>
  <si>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</si>
  <si>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</si>
  <si>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</si>
  <si>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</si>
  <si>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</si>
  <si>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</si>
  <si>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</si>
  <si>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</si>
  <si>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</si>
  <si>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</si>
  <si>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</si>
  <si>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</si>
  <si>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</si>
  <si>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</si>
  <si>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</si>
  <si>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</si>
  <si>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</si>
  <si>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</si>
  <si>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</si>
  <si>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</si>
  <si>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</si>
  <si>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</si>
  <si>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</si>
  <si>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</si>
  <si>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</si>
  <si>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</si>
  <si>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</si>
  <si>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</si>
  <si>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</si>
  <si>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</si>
  <si>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</si>
  <si>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</si>
  <si>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</si>
  <si>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</si>
  <si>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</si>
  <si>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</si>
  <si>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</si>
  <si>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</si>
  <si>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</si>
  <si>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</si>
  <si>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</si>
  <si>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</si>
  <si>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</si>
  <si>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</si>
  <si>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</si>
  <si>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</si>
  <si>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</si>
  <si>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O73</t>
  </si>
  <si>
    <t>O93</t>
  </si>
  <si>
    <t>Prestar el servicio de educación inicial en el marco de la atencion integral a mujeres gestantes, niñas y niños menores de 5 años o hasta su ingreso al grado de transicion con estrategias y acciones pertinentes, oportunas y de calidad desde la nterculturalidad respondiendo a las caracteristicas propias de los territorios y comunidades, de conformidad con los manuales operativos de las modalidades y de las directrices establecidas por el ICBF, armonia con la politica de estado para el desarrollo integral de la primera infancia de cero a siempre en los servicios de la modalidad propia e intercultural</t>
  </si>
  <si>
    <t>Prestar el servicio de educación inicial en el marco de la atencion intgral a mujeres gestantes, niñas y niños menores de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de las directrices establecidas por el ICBF, armonia con la politica de estado para el desarrollo integral de la primera infancia de cero a siempre en los servicios de la modalidad propia e intercultural</t>
  </si>
  <si>
    <t>Prestar servicio de educación inicial, cuidado y nutrición a mujeres gestantes, niñas, niños y menores de 6 meses lactantes, niños y niñas en primera infancia en el marco de la atención integral con pertinencia y calidad, a través de la modalidad propia e intercultural, que permita promover la garantía de derechos, la participación y desarrollo integral de la primera infancia en comunidades étnicas  y rurales respondiendo a las  características de su territorio, de conformidad con el manual operativo y las directrices establecidas por el ICBF, en el marco de la política de estado para el desarrollo integral de la primera infancia de “Cero a siempre”.</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</si>
  <si>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</si>
  <si>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</si>
  <si>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 de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t>
  </si>
  <si>
    <t>Atender a niños menores de 5 años, o hasta su ingreso al grado de transición, y a mujeres gestantes y en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</si>
  <si>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a 1250 niños y niñas menores de cinc años en el m arco de la estrategia de cero a siempre de conformidad con las directrices, lineamientos y estándares establecidos por ICBF, así como regular las relaciones de las partes derivadas de la entrega de aportes del ICBF al contratista, para que este asuma bajo exclusiva responsabilidad dicha atención.</t>
  </si>
  <si>
    <t xml:space="preserve">Atender a la primera infancia en el marco de la estrategia "De cero a siempre", de conformidad con las directrices, lineamientos y parametros de la entrega de aportes del ICBF a el CONTRATISTA, para que este asuma con su personal y bajo su exclusiva responsabilidad dicha atencion. </t>
  </si>
  <si>
    <t>Brindar atencion integral a la primera infancia en el marco de la Estrategia de "Cero a siempre" en el Departamento de la Guajira</t>
  </si>
  <si>
    <t>236</t>
  </si>
  <si>
    <t>130</t>
  </si>
  <si>
    <t>140</t>
  </si>
  <si>
    <t>ROSIDIS BARLIZA RIVEIRA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</si>
  <si>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</si>
  <si>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CARRERA 5 # 12-50</t>
  </si>
  <si>
    <t>7280215-3008388954</t>
  </si>
  <si>
    <t>asociacionajiwa@hotmail.com</t>
  </si>
  <si>
    <t>CALLE 14 A #19-46</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</si>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</sst>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34" xfId="0" applyFill="1" applyBorder="1" applyAlignment="1" applyProtection="1">
      <alignment wrapText="1"/>
      <protection locked="0"/>
    </xf>
    <xf numFmtId="0" fontId="0" fillId="3" borderId="34" xfId="0" applyFont="1" applyFill="1" applyBorder="1" applyAlignment="1" applyProtection="1">
      <alignment horizontal="left"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I165" zoomScale="90" zoomScaleNormal="80" zoomScaleSheetLayoutView="9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66.710937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2" t="s">
        <v>696</v>
      </c>
      <c r="I15" s="32" t="s">
        <v>2624</v>
      </c>
      <c r="J15" s="107"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8">
        <v>900234324</v>
      </c>
      <c r="C20" s="5"/>
      <c r="D20" s="73"/>
      <c r="E20" s="5"/>
      <c r="F20" s="5"/>
      <c r="G20" s="5"/>
      <c r="H20" s="242"/>
      <c r="I20" s="146" t="s">
        <v>1154</v>
      </c>
      <c r="J20" s="147" t="s">
        <v>698</v>
      </c>
      <c r="K20" s="148">
        <v>7859104407</v>
      </c>
      <c r="L20" s="149"/>
      <c r="M20" s="149">
        <v>44561</v>
      </c>
      <c r="N20" s="132">
        <f>+(M20-L20)/30</f>
        <v>1485.3666666666666</v>
      </c>
      <c r="O20" s="135"/>
      <c r="U20" s="131"/>
      <c r="V20" s="104">
        <f ca="1">NOW()</f>
        <v>44193.894929629627</v>
      </c>
      <c r="W20" s="104">
        <f ca="1">NOW()</f>
        <v>44193.894929629627</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DE JOVENES INDIGENAS WAYÚU</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09" t="s">
        <v>2677</v>
      </c>
      <c r="E48" s="142">
        <v>43484</v>
      </c>
      <c r="F48" s="142">
        <v>43753</v>
      </c>
      <c r="G48" s="157">
        <f>IF(AND(E48&lt;&gt;"",F48&lt;&gt;""),((F48-E48)/30),"")</f>
        <v>8.9666666666666668</v>
      </c>
      <c r="H48" s="174" t="s">
        <v>2679</v>
      </c>
      <c r="I48" s="112" t="s">
        <v>1154</v>
      </c>
      <c r="J48" s="112" t="s">
        <v>707</v>
      </c>
      <c r="K48" s="114">
        <v>4973988073</v>
      </c>
      <c r="L48" s="113"/>
      <c r="M48" s="115"/>
      <c r="N48" s="113" t="s">
        <v>27</v>
      </c>
      <c r="O48" s="113" t="s">
        <v>26</v>
      </c>
      <c r="P48" s="78"/>
    </row>
    <row r="49" spans="1:16" s="6" customFormat="1" ht="24.75" customHeight="1" x14ac:dyDescent="0.25">
      <c r="A49" s="140">
        <v>2</v>
      </c>
      <c r="B49" s="119" t="s">
        <v>2676</v>
      </c>
      <c r="C49" s="111" t="s">
        <v>31</v>
      </c>
      <c r="D49" s="109">
        <v>129</v>
      </c>
      <c r="E49" s="142">
        <v>43301</v>
      </c>
      <c r="F49" s="142">
        <v>43465</v>
      </c>
      <c r="G49" s="157">
        <f t="shared" ref="G49:G50" si="2">IF(AND(E49&lt;&gt;"",F49&lt;&gt;""),((F49-E49)/30),"")</f>
        <v>5.4666666666666668</v>
      </c>
      <c r="H49" s="174" t="s">
        <v>2679</v>
      </c>
      <c r="I49" s="112" t="s">
        <v>1154</v>
      </c>
      <c r="J49" s="112" t="s">
        <v>707</v>
      </c>
      <c r="K49" s="114">
        <v>1677159045</v>
      </c>
      <c r="L49" s="113"/>
      <c r="M49" s="115"/>
      <c r="N49" s="113" t="s">
        <v>27</v>
      </c>
      <c r="O49" s="113" t="s">
        <v>26</v>
      </c>
      <c r="P49" s="78"/>
    </row>
    <row r="50" spans="1:16" s="6" customFormat="1" ht="24.75" customHeight="1" x14ac:dyDescent="0.25">
      <c r="A50" s="140">
        <v>3</v>
      </c>
      <c r="B50" s="119" t="s">
        <v>2676</v>
      </c>
      <c r="C50" s="111" t="s">
        <v>31</v>
      </c>
      <c r="D50" s="109">
        <v>337</v>
      </c>
      <c r="E50" s="142">
        <v>43074</v>
      </c>
      <c r="F50" s="142">
        <v>43312</v>
      </c>
      <c r="G50" s="157">
        <f t="shared" si="2"/>
        <v>7.9333333333333336</v>
      </c>
      <c r="H50" s="174" t="s">
        <v>2680</v>
      </c>
      <c r="I50" s="112" t="s">
        <v>1154</v>
      </c>
      <c r="J50" s="112" t="s">
        <v>707</v>
      </c>
      <c r="K50" s="114">
        <v>3497613002</v>
      </c>
      <c r="L50" s="113"/>
      <c r="M50" s="115"/>
      <c r="N50" s="113" t="s">
        <v>27</v>
      </c>
      <c r="O50" s="113" t="s">
        <v>26</v>
      </c>
      <c r="P50" s="78"/>
    </row>
    <row r="51" spans="1:16" s="6" customFormat="1" ht="24.75" customHeight="1" outlineLevel="1" x14ac:dyDescent="0.25">
      <c r="A51" s="140">
        <v>4</v>
      </c>
      <c r="B51" s="119" t="s">
        <v>2676</v>
      </c>
      <c r="C51" s="111" t="s">
        <v>31</v>
      </c>
      <c r="D51" s="109">
        <v>569</v>
      </c>
      <c r="E51" s="142">
        <v>42720</v>
      </c>
      <c r="F51" s="142">
        <v>43084</v>
      </c>
      <c r="G51" s="157">
        <f t="shared" ref="G51:G107" si="3">IF(AND(E51&lt;&gt;"",F51&lt;&gt;""),((F51-E51)/30),"")</f>
        <v>12.133333333333333</v>
      </c>
      <c r="H51" s="174" t="s">
        <v>2681</v>
      </c>
      <c r="I51" s="112" t="s">
        <v>1154</v>
      </c>
      <c r="J51" s="112" t="s">
        <v>707</v>
      </c>
      <c r="K51" s="114">
        <v>6145616269</v>
      </c>
      <c r="L51" s="113"/>
      <c r="M51" s="115"/>
      <c r="N51" s="113" t="s">
        <v>27</v>
      </c>
      <c r="O51" s="113" t="s">
        <v>26</v>
      </c>
      <c r="P51" s="78"/>
    </row>
    <row r="52" spans="1:16" s="7" customFormat="1" ht="24.75" customHeight="1" outlineLevel="1" x14ac:dyDescent="0.25">
      <c r="A52" s="141">
        <v>5</v>
      </c>
      <c r="B52" s="119" t="s">
        <v>2676</v>
      </c>
      <c r="C52" s="111" t="s">
        <v>31</v>
      </c>
      <c r="D52" s="109">
        <v>471</v>
      </c>
      <c r="E52" s="142">
        <v>42667</v>
      </c>
      <c r="F52" s="142">
        <v>42719</v>
      </c>
      <c r="G52" s="157">
        <f t="shared" si="3"/>
        <v>1.7333333333333334</v>
      </c>
      <c r="H52" s="174" t="s">
        <v>2682</v>
      </c>
      <c r="I52" s="112" t="s">
        <v>1154</v>
      </c>
      <c r="J52" s="112" t="s">
        <v>707</v>
      </c>
      <c r="K52" s="114">
        <v>528642923</v>
      </c>
      <c r="L52" s="113"/>
      <c r="M52" s="115"/>
      <c r="N52" s="113" t="s">
        <v>27</v>
      </c>
      <c r="O52" s="113" t="s">
        <v>26</v>
      </c>
      <c r="P52" s="79"/>
    </row>
    <row r="53" spans="1:16" s="7" customFormat="1" ht="24.75" customHeight="1" outlineLevel="1" x14ac:dyDescent="0.25">
      <c r="A53" s="141">
        <v>6</v>
      </c>
      <c r="B53" s="119" t="s">
        <v>2676</v>
      </c>
      <c r="C53" s="111" t="s">
        <v>31</v>
      </c>
      <c r="D53" s="109">
        <v>470</v>
      </c>
      <c r="E53" s="142">
        <v>42669</v>
      </c>
      <c r="F53" s="142">
        <v>42719</v>
      </c>
      <c r="G53" s="157">
        <f t="shared" si="3"/>
        <v>1.6666666666666667</v>
      </c>
      <c r="H53" s="174" t="s">
        <v>2682</v>
      </c>
      <c r="I53" s="112" t="s">
        <v>1154</v>
      </c>
      <c r="J53" s="112" t="s">
        <v>698</v>
      </c>
      <c r="K53" s="114">
        <v>994871873</v>
      </c>
      <c r="L53" s="113"/>
      <c r="M53" s="115"/>
      <c r="N53" s="113" t="s">
        <v>27</v>
      </c>
      <c r="O53" s="113" t="s">
        <v>26</v>
      </c>
      <c r="P53" s="79"/>
    </row>
    <row r="54" spans="1:16" s="7" customFormat="1" ht="24.75" customHeight="1" outlineLevel="1" x14ac:dyDescent="0.25">
      <c r="A54" s="141">
        <v>7</v>
      </c>
      <c r="B54" s="119" t="s">
        <v>2676</v>
      </c>
      <c r="C54" s="111" t="s">
        <v>31</v>
      </c>
      <c r="D54" s="109">
        <v>440</v>
      </c>
      <c r="E54" s="142">
        <v>42584</v>
      </c>
      <c r="F54" s="142">
        <v>42674</v>
      </c>
      <c r="G54" s="157">
        <f t="shared" si="3"/>
        <v>3</v>
      </c>
      <c r="H54" s="174" t="s">
        <v>2683</v>
      </c>
      <c r="I54" s="112" t="s">
        <v>1154</v>
      </c>
      <c r="J54" s="112" t="s">
        <v>698</v>
      </c>
      <c r="K54" s="116">
        <v>1158446905</v>
      </c>
      <c r="L54" s="113"/>
      <c r="M54" s="115"/>
      <c r="N54" s="113" t="s">
        <v>27</v>
      </c>
      <c r="O54" s="113" t="s">
        <v>26</v>
      </c>
      <c r="P54" s="79"/>
    </row>
    <row r="55" spans="1:16" s="7" customFormat="1" ht="24.75" customHeight="1" outlineLevel="1" x14ac:dyDescent="0.25">
      <c r="A55" s="141">
        <v>8</v>
      </c>
      <c r="B55" s="119" t="s">
        <v>2676</v>
      </c>
      <c r="C55" s="111" t="s">
        <v>31</v>
      </c>
      <c r="D55" s="109">
        <v>261</v>
      </c>
      <c r="E55" s="142">
        <v>42520</v>
      </c>
      <c r="F55" s="142">
        <v>42674</v>
      </c>
      <c r="G55" s="157">
        <f t="shared" si="3"/>
        <v>5.1333333333333337</v>
      </c>
      <c r="H55" s="174" t="s">
        <v>2683</v>
      </c>
      <c r="I55" s="112" t="s">
        <v>1154</v>
      </c>
      <c r="J55" s="112" t="s">
        <v>707</v>
      </c>
      <c r="K55" s="116">
        <v>2393526467</v>
      </c>
      <c r="L55" s="113"/>
      <c r="M55" s="115"/>
      <c r="N55" s="113" t="s">
        <v>27</v>
      </c>
      <c r="O55" s="113" t="s">
        <v>26</v>
      </c>
      <c r="P55" s="79"/>
    </row>
    <row r="56" spans="1:16" s="7" customFormat="1" ht="24.75" customHeight="1" outlineLevel="1" x14ac:dyDescent="0.25">
      <c r="A56" s="141">
        <v>9</v>
      </c>
      <c r="B56" s="119" t="s">
        <v>2676</v>
      </c>
      <c r="C56" s="111" t="s">
        <v>31</v>
      </c>
      <c r="D56" s="109" t="s">
        <v>2678</v>
      </c>
      <c r="E56" s="142">
        <v>42402</v>
      </c>
      <c r="F56" s="142">
        <v>42521</v>
      </c>
      <c r="G56" s="157">
        <f t="shared" si="3"/>
        <v>3.9666666666666668</v>
      </c>
      <c r="H56" s="174" t="s">
        <v>2684</v>
      </c>
      <c r="I56" s="112" t="s">
        <v>1154</v>
      </c>
      <c r="J56" s="112" t="s">
        <v>707</v>
      </c>
      <c r="K56" s="116">
        <v>1594284939</v>
      </c>
      <c r="L56" s="113"/>
      <c r="M56" s="115"/>
      <c r="N56" s="113" t="s">
        <v>27</v>
      </c>
      <c r="O56" s="113" t="s">
        <v>26</v>
      </c>
      <c r="P56" s="79"/>
    </row>
    <row r="57" spans="1:16" s="7" customFormat="1" ht="24.75" customHeight="1" outlineLevel="1" x14ac:dyDescent="0.25">
      <c r="A57" s="141">
        <v>10</v>
      </c>
      <c r="B57" s="119" t="s">
        <v>2676</v>
      </c>
      <c r="C57" s="121" t="s">
        <v>31</v>
      </c>
      <c r="D57" s="118">
        <v>358</v>
      </c>
      <c r="E57" s="142">
        <v>41996</v>
      </c>
      <c r="F57" s="142">
        <v>42369</v>
      </c>
      <c r="G57" s="157">
        <f t="shared" si="3"/>
        <v>12.433333333333334</v>
      </c>
      <c r="H57" s="175" t="s">
        <v>2685</v>
      </c>
      <c r="I57" s="118" t="s">
        <v>1154</v>
      </c>
      <c r="J57" s="63" t="s">
        <v>707</v>
      </c>
      <c r="K57" s="66">
        <v>2610351250</v>
      </c>
      <c r="L57" s="65"/>
      <c r="M57" s="67"/>
      <c r="N57" s="65" t="s">
        <v>27</v>
      </c>
      <c r="O57" s="65" t="s">
        <v>26</v>
      </c>
      <c r="P57" s="79"/>
    </row>
    <row r="58" spans="1:16" s="7" customFormat="1" ht="24.75" customHeight="1" outlineLevel="1" x14ac:dyDescent="0.25">
      <c r="A58" s="141">
        <v>11</v>
      </c>
      <c r="B58" s="119" t="s">
        <v>2676</v>
      </c>
      <c r="C58" s="121" t="s">
        <v>31</v>
      </c>
      <c r="D58" s="118" t="s">
        <v>2689</v>
      </c>
      <c r="E58" s="142">
        <v>41852</v>
      </c>
      <c r="F58" s="142">
        <v>41988</v>
      </c>
      <c r="G58" s="157">
        <f t="shared" si="3"/>
        <v>4.5333333333333332</v>
      </c>
      <c r="H58" s="174" t="s">
        <v>2686</v>
      </c>
      <c r="I58" s="63" t="s">
        <v>1154</v>
      </c>
      <c r="J58" s="63" t="s">
        <v>707</v>
      </c>
      <c r="K58" s="66">
        <v>679961250</v>
      </c>
      <c r="L58" s="65"/>
      <c r="M58" s="67"/>
      <c r="N58" s="65" t="s">
        <v>27</v>
      </c>
      <c r="O58" s="65" t="s">
        <v>26</v>
      </c>
      <c r="P58" s="79"/>
    </row>
    <row r="59" spans="1:16" s="7" customFormat="1" ht="24.75" customHeight="1" outlineLevel="1" x14ac:dyDescent="0.25">
      <c r="A59" s="141">
        <v>12</v>
      </c>
      <c r="B59" s="119" t="s">
        <v>2676</v>
      </c>
      <c r="C59" s="121" t="s">
        <v>31</v>
      </c>
      <c r="D59" s="118">
        <v>343</v>
      </c>
      <c r="E59" s="142">
        <v>41295</v>
      </c>
      <c r="F59" s="142">
        <v>41851</v>
      </c>
      <c r="G59" s="157">
        <f t="shared" si="3"/>
        <v>18.533333333333335</v>
      </c>
      <c r="H59" s="174" t="s">
        <v>2687</v>
      </c>
      <c r="I59" s="63" t="s">
        <v>1154</v>
      </c>
      <c r="J59" s="63" t="s">
        <v>707</v>
      </c>
      <c r="K59" s="66">
        <v>3269104550</v>
      </c>
      <c r="L59" s="65"/>
      <c r="M59" s="67"/>
      <c r="N59" s="65" t="s">
        <v>27</v>
      </c>
      <c r="O59" s="65" t="s">
        <v>26</v>
      </c>
      <c r="P59" s="79"/>
    </row>
    <row r="60" spans="1:16" s="7" customFormat="1" ht="24.75" customHeight="1" outlineLevel="1" x14ac:dyDescent="0.25">
      <c r="A60" s="141">
        <v>13</v>
      </c>
      <c r="B60" s="119" t="s">
        <v>2676</v>
      </c>
      <c r="C60" s="121" t="s">
        <v>31</v>
      </c>
      <c r="D60" s="118">
        <v>271</v>
      </c>
      <c r="E60" s="142">
        <v>41183</v>
      </c>
      <c r="F60" s="142">
        <v>41274</v>
      </c>
      <c r="G60" s="157">
        <f t="shared" si="3"/>
        <v>3.0333333333333332</v>
      </c>
      <c r="H60" s="174" t="s">
        <v>2688</v>
      </c>
      <c r="I60" s="118" t="s">
        <v>1154</v>
      </c>
      <c r="J60" s="63" t="s">
        <v>707</v>
      </c>
      <c r="K60" s="66">
        <v>519567000</v>
      </c>
      <c r="L60" s="65"/>
      <c r="M60" s="67"/>
      <c r="N60" s="65" t="s">
        <v>27</v>
      </c>
      <c r="O60" s="65" t="s">
        <v>26</v>
      </c>
      <c r="P60" s="79"/>
    </row>
    <row r="61" spans="1:16" s="7" customFormat="1" ht="24.75" customHeight="1" outlineLevel="1" x14ac:dyDescent="0.25">
      <c r="A61" s="141">
        <v>14</v>
      </c>
      <c r="B61" s="119" t="s">
        <v>2676</v>
      </c>
      <c r="C61" s="121" t="s">
        <v>31</v>
      </c>
      <c r="D61" s="118" t="s">
        <v>2690</v>
      </c>
      <c r="E61" s="142">
        <v>43301</v>
      </c>
      <c r="F61" s="142">
        <v>43465</v>
      </c>
      <c r="G61" s="157">
        <f t="shared" si="3"/>
        <v>5.4666666666666668</v>
      </c>
      <c r="H61" s="174" t="s">
        <v>2679</v>
      </c>
      <c r="I61" s="118" t="s">
        <v>1154</v>
      </c>
      <c r="J61" s="63" t="s">
        <v>698</v>
      </c>
      <c r="K61" s="66">
        <v>1733127586</v>
      </c>
      <c r="L61" s="65"/>
      <c r="M61" s="67"/>
      <c r="N61" s="65" t="s">
        <v>1151</v>
      </c>
      <c r="O61" s="65" t="s">
        <v>26</v>
      </c>
      <c r="P61" s="79"/>
    </row>
    <row r="62" spans="1:16" s="7" customFormat="1" ht="24.75" customHeight="1" outlineLevel="1" x14ac:dyDescent="0.25">
      <c r="A62" s="141">
        <v>15</v>
      </c>
      <c r="B62" s="119" t="s">
        <v>2676</v>
      </c>
      <c r="C62" s="65" t="s">
        <v>31</v>
      </c>
      <c r="D62" s="63" t="s">
        <v>2691</v>
      </c>
      <c r="E62" s="142">
        <v>43885</v>
      </c>
      <c r="F62" s="142">
        <v>44196</v>
      </c>
      <c r="G62" s="157">
        <f t="shared" si="3"/>
        <v>10.366666666666667</v>
      </c>
      <c r="H62" s="174" t="s">
        <v>2679</v>
      </c>
      <c r="I62" s="63" t="s">
        <v>1154</v>
      </c>
      <c r="J62" s="63" t="s">
        <v>707</v>
      </c>
      <c r="K62" s="66">
        <v>7171743332</v>
      </c>
      <c r="L62" s="65"/>
      <c r="M62" s="67"/>
      <c r="N62" s="65" t="s">
        <v>1151</v>
      </c>
      <c r="O62" s="65" t="s">
        <v>26</v>
      </c>
      <c r="P62" s="79"/>
    </row>
    <row r="63" spans="1:16" s="7" customFormat="1" ht="24.75" customHeight="1" outlineLevel="1" x14ac:dyDescent="0.25">
      <c r="A63" s="141">
        <v>16</v>
      </c>
      <c r="B63" s="119"/>
      <c r="C63" s="65"/>
      <c r="D63" s="63"/>
      <c r="E63" s="142"/>
      <c r="F63" s="142"/>
      <c r="G63" s="157" t="str">
        <f t="shared" si="3"/>
        <v/>
      </c>
      <c r="H63" s="174"/>
      <c r="I63" s="63"/>
      <c r="J63" s="63"/>
      <c r="K63" s="66"/>
      <c r="L63" s="65"/>
      <c r="M63" s="67"/>
      <c r="N63" s="65"/>
      <c r="O63" s="65"/>
      <c r="P63" s="79"/>
    </row>
    <row r="64" spans="1:16" s="7" customFormat="1" ht="24.75" customHeight="1" outlineLevel="1" x14ac:dyDescent="0.25">
      <c r="A64" s="141">
        <v>17</v>
      </c>
      <c r="B64" s="119"/>
      <c r="C64" s="65"/>
      <c r="D64" s="63"/>
      <c r="E64" s="142"/>
      <c r="F64" s="142"/>
      <c r="G64" s="157" t="str">
        <f t="shared" si="3"/>
        <v/>
      </c>
      <c r="H64" s="174"/>
      <c r="I64" s="63"/>
      <c r="J64" s="63"/>
      <c r="K64" s="66"/>
      <c r="L64" s="65"/>
      <c r="M64" s="67"/>
      <c r="N64" s="65"/>
      <c r="O64" s="65"/>
      <c r="P64" s="79"/>
    </row>
    <row r="65" spans="1:16" s="7" customFormat="1" ht="24.75" customHeight="1" outlineLevel="1" x14ac:dyDescent="0.25">
      <c r="A65" s="141">
        <v>18</v>
      </c>
      <c r="B65" s="119"/>
      <c r="C65" s="65"/>
      <c r="D65" s="63"/>
      <c r="E65" s="142"/>
      <c r="F65" s="142"/>
      <c r="G65" s="157" t="str">
        <f t="shared" si="3"/>
        <v/>
      </c>
      <c r="H65" s="174"/>
      <c r="I65" s="63"/>
      <c r="J65" s="63"/>
      <c r="K65" s="66"/>
      <c r="L65" s="65"/>
      <c r="M65" s="67"/>
      <c r="N65" s="65"/>
      <c r="O65" s="65"/>
      <c r="P65" s="79"/>
    </row>
    <row r="66" spans="1:16" s="7" customFormat="1" ht="24.75" customHeight="1" outlineLevel="1" x14ac:dyDescent="0.25">
      <c r="A66" s="141">
        <v>19</v>
      </c>
      <c r="B66" s="119"/>
      <c r="C66" s="65"/>
      <c r="D66" s="63"/>
      <c r="E66" s="142"/>
      <c r="F66" s="142"/>
      <c r="G66" s="157" t="str">
        <f t="shared" si="3"/>
        <v/>
      </c>
      <c r="H66" s="174"/>
      <c r="I66" s="63"/>
      <c r="J66" s="63"/>
      <c r="K66" s="66"/>
      <c r="L66" s="65"/>
      <c r="M66" s="67"/>
      <c r="N66" s="65"/>
      <c r="O66" s="65"/>
      <c r="P66" s="79"/>
    </row>
    <row r="67" spans="1:16" s="7" customFormat="1" ht="24.75" customHeight="1" outlineLevel="1" x14ac:dyDescent="0.25">
      <c r="A67" s="141">
        <v>20</v>
      </c>
      <c r="B67" s="119"/>
      <c r="C67" s="65"/>
      <c r="D67" s="63"/>
      <c r="E67" s="142"/>
      <c r="F67" s="142"/>
      <c r="G67" s="157" t="str">
        <f t="shared" si="3"/>
        <v/>
      </c>
      <c r="H67" s="17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v>140</v>
      </c>
      <c r="E114" s="142">
        <v>43885</v>
      </c>
      <c r="F114" s="142">
        <v>44196</v>
      </c>
      <c r="G114" s="157">
        <f>IF(AND(E114&lt;&gt;"",F114&lt;&gt;""),((F114-E114)/30),"")</f>
        <v>10.366666666666667</v>
      </c>
      <c r="H114" s="174" t="s">
        <v>2679</v>
      </c>
      <c r="I114" s="118" t="s">
        <v>1154</v>
      </c>
      <c r="J114" s="118" t="s">
        <v>707</v>
      </c>
      <c r="K114" s="120">
        <v>7171743332</v>
      </c>
      <c r="L114" s="100">
        <f>+IF(AND(K114&gt;0,O114="Ejecución"),(K114/877802)*Tabla28[[#This Row],[% participación]],IF(AND(K114&gt;0,O114&lt;&gt;"Ejecución"),"-",""))</f>
        <v>8170.1150510023899</v>
      </c>
      <c r="M114" s="121"/>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174"/>
      <c r="I115" s="118"/>
      <c r="J115" s="118"/>
      <c r="K115" s="120"/>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174"/>
      <c r="I116" s="118"/>
      <c r="J116" s="118"/>
      <c r="K116" s="120"/>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174"/>
      <c r="I117" s="118"/>
      <c r="J117" s="118"/>
      <c r="K117" s="120"/>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174"/>
      <c r="I118" s="118"/>
      <c r="J118" s="118"/>
      <c r="K118" s="120"/>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174"/>
      <c r="I119" s="118"/>
      <c r="J119" s="118"/>
      <c r="K119" s="120"/>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174"/>
      <c r="I120" s="118"/>
      <c r="J120" s="118"/>
      <c r="K120" s="120"/>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74"/>
      <c r="I121" s="118"/>
      <c r="J121" s="118"/>
      <c r="K121" s="116"/>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174"/>
      <c r="I122" s="118"/>
      <c r="J122" s="118"/>
      <c r="K122" s="116"/>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174"/>
      <c r="I123" s="118"/>
      <c r="J123" s="118"/>
      <c r="K123" s="116"/>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175"/>
      <c r="I124" s="118"/>
      <c r="J124" s="118"/>
      <c r="K124" s="120"/>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174"/>
      <c r="I125" s="118"/>
      <c r="J125" s="118"/>
      <c r="K125" s="120"/>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174"/>
      <c r="I126" s="118"/>
      <c r="J126" s="118"/>
      <c r="K126" s="120"/>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174"/>
      <c r="I127" s="118"/>
      <c r="J127" s="118"/>
      <c r="K127" s="120"/>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174"/>
      <c r="I128" s="118"/>
      <c r="J128" s="118"/>
      <c r="K128" s="120"/>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0.02</v>
      </c>
      <c r="G179" s="162">
        <f>IF(F179&gt;0,SUM(E179+F179),"")</f>
        <v>0.04</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314364176.28000003</v>
      </c>
      <c r="F185" s="92"/>
      <c r="G185" s="93"/>
      <c r="H185" s="88"/>
      <c r="I185" s="90" t="s">
        <v>2627</v>
      </c>
      <c r="J185" s="163">
        <f>+SUM(M179:M183)</f>
        <v>0.02</v>
      </c>
      <c r="K185" s="235" t="s">
        <v>2628</v>
      </c>
      <c r="L185" s="235"/>
      <c r="M185" s="94">
        <f>+J185*(SUM(K20:K35))</f>
        <v>157182088.14000002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41963</v>
      </c>
      <c r="D193" s="5"/>
      <c r="E193" s="123">
        <v>3701</v>
      </c>
      <c r="F193" s="5"/>
      <c r="G193" s="5"/>
      <c r="H193" s="144" t="s">
        <v>2692</v>
      </c>
      <c r="J193" s="5"/>
      <c r="K193" s="124">
        <v>41178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2697</v>
      </c>
      <c r="L211" s="21"/>
      <c r="M211" s="21"/>
      <c r="N211" s="21"/>
      <c r="O211" s="8"/>
    </row>
    <row r="212" spans="1:15" x14ac:dyDescent="0.25">
      <c r="A212" s="9"/>
      <c r="B212" s="27" t="s">
        <v>2619</v>
      </c>
      <c r="C212" s="144" t="s">
        <v>2692</v>
      </c>
      <c r="D212" s="21"/>
      <c r="G212" s="27" t="s">
        <v>2621</v>
      </c>
      <c r="H212" s="145" t="s">
        <v>2695</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63" max="14" man="1"/>
    <brk id="107" max="16383" man="1"/>
    <brk id="187" max="14" man="1"/>
  </rowBreaks>
  <ignoredErrors>
    <ignoredError sqref="B106:B107 D129:D160 M122: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Nadia</cp:lastModifiedBy>
  <cp:lastPrinted>2020-12-29T02:25:55Z</cp:lastPrinted>
  <dcterms:created xsi:type="dcterms:W3CDTF">2020-10-14T21:57:42Z</dcterms:created>
  <dcterms:modified xsi:type="dcterms:W3CDTF">2020-12-29T02:30:37Z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