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FUNDACION SAN JUAN BOSCO\2021\INVITACIONES\2. Diciembre CDI\4. CDI\1. Manifestació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0815" windowHeight="24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<sst xmlns="http://schemas.openxmlformats.org/spreadsheetml/2006/main" count="3159" uniqueCount="2711">
  <si>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</si>
  <si>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</si>
  <si>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</si>
  <si>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</si>
  <si>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</si>
  <si>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</si>
  <si>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</si>
  <si>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</si>
  <si>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</si>
  <si>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</si>
  <si>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</si>
  <si>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</si>
  <si>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</si>
  <si>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</si>
  <si>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</si>
  <si>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</si>
  <si>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</si>
  <si>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</si>
  <si>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</si>
  <si>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</si>
  <si>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</si>
  <si>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</si>
  <si>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</si>
  <si>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</si>
  <si>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</si>
  <si>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</si>
  <si>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</si>
  <si>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</si>
  <si>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</si>
  <si>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</si>
  <si>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</si>
  <si>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</si>
  <si>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</si>
  <si>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</si>
  <si>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</si>
  <si>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</si>
  <si>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</si>
  <si>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</si>
  <si>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</si>
  <si>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</si>
  <si>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</si>
  <si>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</si>
  <si>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</si>
  <si>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</si>
  <si>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</si>
  <si>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</si>
  <si>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</si>
  <si>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</si>
  <si>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</si>
  <si>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</si>
  <si>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</si>
  <si>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</si>
  <si>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</si>
  <si>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</si>
  <si>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</si>
  <si>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</si>
  <si>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</si>
  <si>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</si>
  <si>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</si>
  <si>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</si>
  <si>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</si>
  <si>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</si>
  <si>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</si>
  <si>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</si>
  <si>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</si>
  <si>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</si>
  <si>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</si>
  <si>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</si>
  <si>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</si>
  <si>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</si>
  <si>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</si>
  <si>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</si>
  <si>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</si>
  <si>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</si>
  <si>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</si>
  <si>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</si>
  <si>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</si>
  <si>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</si>
  <si>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</si>
  <si>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</si>
  <si>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</si>
  <si>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</si>
  <si>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</si>
  <si>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</si>
  <si>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</si>
  <si>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</si>
  <si>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</si>
  <si>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</si>
  <si>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</si>
  <si>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</si>
  <si>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</si>
  <si>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</si>
  <si>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</si>
  <si>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</si>
  <si>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</si>
  <si>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</si>
  <si>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</si>
  <si>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</si>
  <si>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</si>
  <si>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</si>
  <si>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</si>
  <si>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</si>
  <si>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</si>
  <si>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</si>
  <si>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</si>
  <si>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</si>
  <si>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</si>
  <si>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</si>
  <si>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</si>
  <si>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</si>
  <si>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</si>
  <si>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</si>
  <si>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</si>
  <si>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</si>
  <si>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</si>
  <si>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</si>
  <si>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</si>
  <si>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</si>
  <si>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</si>
  <si>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</si>
  <si>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</si>
  <si>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</si>
  <si>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</si>
  <si>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</si>
  <si>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</si>
  <si>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</si>
  <si>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</si>
  <si>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</si>
  <si>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</si>
  <si>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</si>
  <si>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</si>
  <si>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</si>
  <si>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</si>
  <si>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</si>
  <si>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</si>
  <si>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</si>
  <si>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</si>
  <si>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</si>
  <si>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</si>
  <si>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</si>
  <si>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</si>
  <si>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</si>
  <si>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</si>
  <si>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</si>
  <si>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</si>
  <si>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</si>
  <si>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</si>
  <si>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</si>
  <si>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</si>
  <si>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</si>
  <si>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</si>
  <si>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</si>
  <si>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</si>
  <si>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</si>
  <si>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</si>
  <si>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</si>
  <si>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</si>
  <si>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</si>
  <si>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</si>
  <si>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</si>
  <si>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</si>
  <si>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</si>
  <si>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</si>
  <si>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</si>
  <si>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</si>
  <si>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</si>
  <si>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</si>
  <si>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</si>
  <si>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</si>
  <si>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</si>
  <si>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</si>
  <si>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</si>
  <si>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</si>
  <si>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</si>
  <si>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</si>
  <si>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</si>
  <si>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</si>
  <si>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</si>
  <si>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</si>
  <si>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</si>
  <si>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</si>
  <si>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</si>
  <si>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</si>
  <si>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</si>
  <si>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</si>
  <si>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</si>
  <si>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</si>
  <si>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</si>
  <si>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</si>
  <si>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</si>
  <si>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</si>
  <si>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</si>
  <si>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</si>
  <si>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</si>
  <si>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</si>
  <si>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</si>
  <si>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</si>
  <si>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</si>
  <si>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</si>
  <si>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</si>
  <si>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</si>
  <si>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</si>
  <si>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</si>
  <si>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</si>
  <si>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</si>
  <si>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</si>
  <si>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</si>
  <si>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</si>
  <si>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</si>
  <si>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</si>
  <si>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</si>
  <si>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</si>
  <si>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</si>
  <si>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</si>
  <si>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</si>
  <si>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</si>
  <si>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</si>
  <si>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</si>
  <si>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</si>
  <si>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</si>
  <si>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</si>
  <si>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</si>
  <si>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</si>
  <si>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</si>
  <si>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</si>
  <si>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</si>
  <si>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</si>
  <si>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</si>
  <si>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</si>
  <si>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</si>
  <si>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</si>
  <si>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</si>
  <si>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</si>
  <si>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</si>
  <si>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</si>
  <si>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</si>
  <si>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</si>
  <si>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</si>
  <si>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</si>
  <si>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</si>
  <si>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</si>
  <si>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</si>
  <si>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</si>
  <si>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</si>
  <si>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</si>
  <si>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</si>
  <si>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</si>
  <si>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</si>
  <si>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</si>
  <si>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</si>
  <si>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</si>
  <si>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</si>
  <si>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</si>
  <si>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</si>
  <si>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</si>
  <si>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</si>
  <si>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</si>
  <si>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</si>
  <si>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</si>
  <si>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</si>
  <si>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</si>
  <si>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</si>
  <si>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</si>
  <si>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</si>
  <si>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</si>
  <si>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</si>
  <si>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</si>
  <si>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</si>
  <si>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</si>
  <si>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</si>
  <si>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</si>
  <si>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</si>
  <si>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</si>
  <si>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</si>
  <si>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</si>
  <si>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</si>
  <si>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</si>
  <si>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</si>
  <si>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</si>
  <si>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</si>
  <si>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</si>
  <si>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</si>
  <si>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</si>
  <si>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</si>
  <si>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</si>
  <si>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</si>
  <si>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</si>
  <si>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</si>
  <si>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</si>
  <si>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</si>
  <si>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</si>
  <si>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</si>
  <si>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</si>
  <si>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</si>
  <si>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</si>
  <si>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</si>
  <si>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</si>
  <si>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</si>
  <si>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</si>
  <si>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</si>
  <si>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</si>
  <si>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</si>
  <si>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</si>
  <si>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</si>
  <si>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</si>
  <si>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</si>
  <si>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</si>
  <si>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</si>
  <si>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</si>
  <si>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</si>
  <si>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</si>
  <si>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</si>
  <si>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</si>
  <si>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</si>
  <si>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</si>
  <si>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</si>
  <si>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</si>
  <si>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</si>
  <si>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</si>
  <si>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</si>
  <si>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</si>
  <si>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</si>
  <si>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</si>
  <si>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</si>
  <si>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</si>
  <si>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</si>
  <si>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</si>
  <si>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</si>
  <si>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</si>
  <si>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</si>
  <si>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</si>
  <si>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</si>
  <si>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</si>
  <si>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</si>
  <si>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</si>
  <si>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</si>
  <si>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</si>
  <si>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</si>
  <si>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</si>
  <si>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</si>
  <si>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</si>
  <si>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</si>
  <si>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</si>
  <si>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</si>
  <si>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</si>
  <si>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</si>
  <si>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</si>
  <si>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</si>
  <si>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</si>
  <si>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</si>
  <si>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</si>
  <si>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</si>
  <si>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</si>
  <si>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</si>
  <si>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</si>
  <si>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</si>
  <si>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</si>
  <si>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</si>
  <si>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</si>
  <si>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</si>
  <si>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</si>
  <si>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</si>
  <si>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</si>
  <si>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</si>
  <si>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</si>
  <si>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</si>
  <si>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</si>
  <si>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</si>
  <si>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</si>
  <si>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</si>
  <si>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</si>
  <si>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</si>
  <si>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</si>
  <si>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</si>
  <si>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</si>
  <si>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</si>
  <si>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</si>
  <si>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</si>
  <si>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</si>
  <si>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</si>
  <si>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</si>
  <si>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</si>
  <si>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</si>
  <si>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</si>
  <si>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</si>
  <si>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</si>
  <si>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</si>
  <si>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</si>
  <si>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</si>
  <si>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</si>
  <si>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</si>
  <si>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</si>
  <si>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</si>
  <si>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</si>
  <si>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</si>
  <si>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</si>
  <si>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</si>
  <si>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</si>
  <si>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</si>
  <si>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</si>
  <si>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</si>
  <si>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</si>
  <si>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</si>
  <si>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</si>
  <si>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</si>
  <si>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</si>
  <si>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</si>
  <si>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</si>
  <si>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</si>
  <si>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</si>
  <si>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</si>
  <si>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</si>
  <si>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</si>
  <si>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</si>
  <si>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</si>
  <si>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</si>
  <si>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</si>
  <si>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</si>
  <si>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</si>
  <si>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</si>
  <si>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</si>
  <si>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</si>
  <si>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</si>
  <si>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</si>
  <si>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</si>
  <si>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</si>
  <si>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</si>
  <si>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</si>
  <si>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</si>
  <si>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</si>
  <si>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</si>
  <si>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</si>
  <si>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</si>
  <si>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</si>
  <si>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</si>
  <si>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</si>
  <si>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</si>
  <si>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</si>
  <si>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</si>
  <si>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</si>
  <si>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</si>
  <si>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</si>
  <si>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</si>
  <si>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</si>
  <si>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</si>
  <si>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</si>
  <si>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</si>
  <si>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</si>
  <si>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</si>
  <si>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</si>
  <si>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</si>
  <si>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</si>
  <si>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</si>
  <si>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</si>
  <si>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</si>
  <si>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</si>
  <si>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</si>
  <si>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</si>
  <si>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</si>
  <si>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</si>
  <si>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</si>
  <si>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</si>
  <si>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</si>
  <si>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</si>
  <si>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</si>
  <si>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</si>
  <si>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</si>
  <si>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</si>
  <si>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</si>
  <si>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</si>
  <si>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</si>
  <si>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</si>
  <si>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</si>
  <si>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</si>
  <si>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</si>
  <si>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</si>
  <si>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</si>
  <si>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</si>
  <si>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</si>
  <si>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</si>
  <si>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</si>
  <si>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</si>
  <si>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</si>
  <si>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</si>
  <si>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</si>
  <si>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</si>
  <si>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</si>
  <si>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</si>
  <si>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</si>
  <si>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</si>
  <si>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</si>
  <si>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</si>
  <si>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</si>
  <si>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</si>
  <si>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</si>
  <si>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</si>
  <si>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</si>
  <si>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</si>
  <si>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</si>
  <si>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</si>
  <si>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</si>
  <si>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</si>
  <si>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</si>
  <si>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</si>
  <si>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</si>
  <si>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</si>
  <si>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</si>
  <si>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</si>
  <si>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</si>
  <si>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</si>
  <si>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</si>
  <si>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</si>
  <si>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</si>
  <si>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</si>
  <si>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</si>
  <si>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</si>
  <si>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</si>
  <si>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</si>
  <si>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</si>
  <si>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</si>
  <si>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</si>
  <si>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</si>
  <si>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</si>
  <si>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</si>
  <si>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</si>
  <si>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</si>
  <si>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</si>
  <si>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</si>
  <si>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</si>
  <si>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</si>
  <si>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</si>
  <si>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</si>
  <si>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</si>
  <si>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</si>
  <si>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</si>
  <si>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</si>
  <si>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</si>
  <si>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</si>
  <si>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</si>
  <si>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</si>
  <si>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</si>
  <si>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</si>
  <si>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</si>
  <si>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</si>
  <si>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</si>
  <si>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</si>
  <si>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</si>
  <si>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</si>
  <si>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</si>
  <si>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</si>
  <si>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</si>
  <si>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</si>
  <si>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</si>
  <si>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</si>
  <si>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</si>
  <si>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</si>
  <si>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</si>
  <si>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</si>
  <si>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</si>
  <si>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</si>
  <si>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</si>
  <si>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</si>
  <si>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</si>
  <si>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</si>
  <si>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</si>
  <si>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</si>
  <si>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</si>
  <si>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</si>
  <si>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</si>
  <si>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</si>
  <si>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</si>
  <si>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</si>
  <si>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</si>
  <si>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</si>
  <si>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</si>
  <si>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</si>
  <si>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</si>
  <si>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</si>
  <si>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</si>
  <si>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</si>
  <si>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</si>
  <si>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</si>
  <si>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</si>
  <si>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</si>
  <si>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</si>
  <si>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</si>
  <si>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</si>
  <si>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</si>
  <si>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</si>
  <si>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</si>
  <si>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</si>
  <si>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</si>
  <si>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</si>
  <si>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</si>
  <si>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</si>
  <si>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</si>
  <si>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</si>
  <si>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</si>
  <si>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</si>
  <si>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</si>
  <si>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</si>
  <si>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</si>
  <si>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</si>
  <si>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</si>
  <si>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</si>
  <si>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</si>
  <si>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</si>
  <si>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</si>
  <si>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</si>
  <si>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</si>
  <si>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</si>
  <si>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</si>
  <si>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</si>
  <si>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</si>
  <si>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</si>
  <si>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</si>
  <si>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</si>
  <si>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</si>
  <si>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</si>
  <si>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</si>
  <si>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</si>
  <si>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</si>
  <si>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</si>
  <si>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</si>
  <si>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</si>
  <si>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</si>
  <si>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</si>
  <si>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</si>
  <si>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</si>
  <si>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</si>
  <si>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</si>
  <si>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</si>
  <si>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</si>
  <si>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</si>
  <si>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</si>
  <si>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</si>
  <si>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</si>
  <si>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</si>
  <si>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</si>
  <si>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</si>
  <si>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</si>
  <si>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</si>
  <si>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</si>
  <si>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</si>
  <si>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</si>
  <si>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</si>
  <si>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</si>
  <si>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</si>
  <si>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</si>
  <si>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</si>
  <si>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</si>
  <si>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</si>
  <si>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</si>
  <si>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</si>
  <si>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</si>
  <si>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</si>
  <si>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</si>
  <si>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</si>
  <si>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</si>
  <si>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</si>
  <si>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</si>
  <si>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</si>
  <si>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</si>
  <si>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</si>
  <si>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</si>
  <si>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</si>
  <si>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</si>
  <si>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</si>
  <si>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</si>
  <si>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</si>
  <si>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</si>
  <si>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</si>
  <si>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</si>
  <si>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</si>
  <si>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</si>
  <si>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</si>
  <si>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</si>
  <si>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</si>
  <si>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</si>
  <si>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</si>
  <si>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</si>
  <si>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</si>
  <si>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</si>
  <si>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</si>
  <si>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</si>
  <si>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</si>
  <si>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</si>
  <si>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</si>
  <si>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</si>
  <si>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</si>
  <si>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</si>
  <si>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</si>
  <si>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</si>
  <si>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</si>
  <si>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</si>
  <si>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</si>
  <si>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</si>
  <si>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</si>
  <si>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</si>
  <si>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</si>
  <si>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</si>
  <si>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</si>
  <si>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</si>
  <si>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</si>
  <si>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</si>
  <si>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</si>
  <si>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</si>
  <si>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</si>
  <si>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</si>
  <si>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</si>
  <si>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</si>
  <si>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</si>
  <si>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</si>
  <si>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</si>
  <si>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</si>
  <si>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</si>
  <si>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</si>
  <si>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</si>
  <si>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</si>
  <si>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</si>
  <si>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</si>
  <si>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</si>
  <si>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</si>
  <si>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</si>
  <si>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</si>
  <si>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</si>
  <si>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</si>
  <si>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</si>
  <si>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</si>
  <si>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</si>
  <si>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</si>
  <si>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</si>
  <si>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</si>
  <si>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</si>
  <si>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</si>
  <si>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</si>
  <si>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</si>
  <si>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</si>
  <si>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</si>
  <si>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</si>
  <si>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</si>
  <si>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</si>
  <si>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</si>
  <si>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</si>
  <si>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</si>
  <si>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</si>
  <si>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</si>
  <si>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</si>
  <si>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</si>
  <si>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</si>
  <si>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</si>
  <si>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</si>
  <si>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</si>
  <si>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</si>
  <si>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</si>
  <si>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</si>
  <si>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</si>
  <si>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</si>
  <si>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</si>
  <si>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</si>
  <si>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</si>
  <si>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</si>
  <si>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</si>
  <si>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</si>
  <si>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</si>
  <si>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</si>
  <si>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</si>
  <si>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</si>
  <si>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</si>
  <si>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</si>
  <si>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</si>
  <si>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</si>
  <si>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</si>
  <si>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</si>
  <si>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</si>
  <si>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</si>
  <si>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</si>
  <si>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</si>
  <si>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</si>
  <si>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</si>
  <si>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</si>
  <si>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</si>
  <si>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</si>
  <si>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</si>
  <si>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</si>
  <si>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</si>
  <si>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</si>
  <si>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</si>
  <si>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</si>
  <si>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</si>
  <si>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</si>
  <si>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</si>
  <si>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</si>
  <si>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</si>
  <si>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</si>
  <si>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</si>
  <si>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</si>
  <si>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</si>
  <si>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</si>
  <si>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</si>
  <si>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</si>
  <si>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</si>
  <si>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</si>
  <si>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</si>
  <si>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</si>
  <si>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</si>
  <si>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</si>
  <si>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</si>
  <si>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</si>
  <si>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</si>
  <si>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</si>
  <si>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</si>
  <si>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</si>
  <si>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</si>
  <si>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</si>
  <si>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</si>
  <si>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</si>
  <si>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</si>
  <si>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</si>
  <si>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</si>
  <si>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</si>
  <si>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</si>
  <si>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</si>
  <si>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</si>
  <si>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</si>
  <si>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</si>
  <si>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</si>
  <si>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</si>
  <si>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</si>
  <si>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</si>
  <si>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</si>
  <si>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</si>
  <si>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</si>
  <si>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</si>
  <si>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</si>
  <si>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</si>
  <si>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</si>
  <si>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</si>
  <si>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</si>
  <si>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</si>
  <si>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</si>
  <si>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</si>
  <si>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</si>
  <si>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</si>
  <si>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</si>
  <si>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</si>
  <si>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</si>
  <si>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</si>
  <si>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</si>
  <si>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</si>
  <si>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</si>
  <si>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</si>
  <si>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</si>
  <si>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</si>
  <si>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</si>
  <si>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</si>
  <si>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</si>
  <si>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</si>
  <si>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</si>
  <si>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</si>
  <si>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</si>
  <si>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</si>
  <si>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</si>
  <si>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</si>
  <si>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</si>
  <si>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</si>
  <si>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</si>
  <si>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</si>
  <si>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</si>
  <si>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</si>
  <si>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</si>
  <si>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</si>
  <si>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</si>
  <si>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</si>
  <si>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</si>
  <si>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</si>
  <si>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</si>
  <si>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</si>
  <si>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</si>
  <si>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</si>
  <si>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</si>
  <si>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</si>
  <si>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</si>
  <si>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</si>
  <si>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</si>
  <si>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</si>
  <si>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</si>
  <si>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</si>
  <si>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</si>
  <si>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</si>
  <si>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</si>
  <si>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</si>
  <si>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</si>
  <si>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</si>
  <si>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</si>
  <si>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</si>
  <si>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</si>
  <si>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</si>
  <si>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</si>
  <si>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</si>
  <si>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</si>
  <si>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</si>
  <si>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</si>
  <si>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</si>
  <si>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</si>
  <si>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</si>
  <si>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</si>
  <si>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</si>
  <si>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</si>
  <si>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</si>
  <si>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</si>
  <si>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</si>
  <si>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</si>
  <si>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</si>
  <si>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</si>
  <si>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</si>
  <si>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</si>
  <si>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</si>
  <si>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</si>
  <si>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</si>
  <si>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</si>
  <si>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</si>
  <si>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</si>
  <si>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</si>
  <si>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</si>
  <si>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</si>
  <si>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</si>
  <si>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</si>
  <si>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</si>
  <si>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</si>
  <si>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</si>
  <si>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</si>
  <si>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</si>
  <si>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</si>
  <si>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</si>
  <si>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</si>
  <si>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</si>
  <si>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</si>
  <si>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</si>
  <si>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</si>
  <si>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</si>
  <si>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</si>
  <si>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</si>
  <si>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</si>
  <si>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</si>
  <si>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</si>
  <si>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</si>
  <si>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</si>
  <si>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</si>
  <si>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</si>
  <si>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</si>
  <si>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</si>
  <si>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</si>
  <si>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</si>
  <si>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</si>
  <si>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</si>
  <si>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</si>
  <si>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</si>
  <si>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</si>
  <si>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</si>
  <si>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</si>
  <si>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</si>
  <si>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</si>
  <si>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</si>
  <si>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</si>
  <si>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</si>
  <si>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</si>
  <si>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</si>
  <si>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</si>
  <si>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</si>
  <si>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</si>
  <si>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</si>
  <si>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</si>
  <si>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</si>
  <si>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</si>
  <si>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</si>
  <si>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</si>
  <si>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</si>
  <si>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</si>
  <si>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</si>
  <si>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</si>
  <si>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</si>
  <si>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</si>
  <si>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</si>
  <si>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</si>
  <si>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</si>
  <si>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</si>
  <si>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</si>
  <si>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</si>
  <si>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</si>
  <si>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</si>
  <si>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</si>
  <si>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</si>
  <si>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</si>
  <si>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</si>
  <si>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</si>
  <si>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</si>
  <si>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</si>
  <si>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</si>
  <si>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</si>
  <si>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</si>
  <si>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</si>
  <si>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</si>
  <si>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</si>
  <si>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</si>
  <si>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</si>
  <si>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</si>
  <si>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</si>
  <si>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</si>
  <si>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</si>
  <si>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</si>
  <si>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</si>
  <si>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</si>
  <si>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</si>
  <si>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</si>
  <si>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</si>
  <si>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</si>
  <si>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</si>
  <si>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</si>
  <si>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</si>
  <si>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</si>
  <si>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</si>
  <si>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</si>
  <si>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</si>
  <si>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</si>
  <si>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</si>
  <si>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</si>
  <si>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</si>
  <si>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</si>
  <si>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</si>
  <si>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</si>
  <si>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</si>
  <si>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</si>
  <si>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</si>
  <si>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</si>
  <si>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</si>
  <si>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</si>
  <si>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</si>
  <si>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</si>
  <si>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</si>
  <si>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</si>
  <si>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</si>
  <si>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</si>
  <si>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</si>
  <si>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</si>
  <si>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</si>
  <si>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</si>
  <si>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</si>
  <si>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</si>
  <si>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</si>
  <si>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</si>
  <si>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</si>
  <si>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</si>
  <si>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</si>
  <si>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</si>
  <si>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</si>
  <si>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</si>
  <si>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</si>
  <si>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</si>
  <si>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</si>
  <si>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</si>
  <si>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</si>
  <si>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</si>
  <si>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</si>
  <si>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</si>
  <si>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</si>
  <si>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</si>
  <si>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</si>
  <si>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</si>
  <si>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</si>
  <si>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</si>
  <si>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</si>
  <si>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</si>
  <si>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</si>
  <si>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</si>
  <si>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</si>
  <si>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</si>
  <si>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</si>
  <si>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</si>
  <si>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</si>
  <si>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</si>
  <si>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</si>
  <si>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</si>
  <si>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</si>
  <si>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</si>
  <si>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</si>
  <si>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</si>
  <si>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</si>
  <si>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</si>
  <si>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</si>
  <si>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</si>
  <si>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</si>
  <si>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</si>
  <si>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</si>
  <si>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</si>
  <si>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</si>
  <si>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</si>
  <si>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</si>
  <si>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</si>
  <si>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</si>
  <si>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</si>
  <si>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</si>
  <si>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</si>
  <si>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</si>
  <si>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</si>
  <si>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</si>
  <si>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</si>
  <si>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</si>
  <si>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</si>
  <si>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</si>
  <si>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</si>
  <si>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</si>
  <si>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</si>
  <si>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</si>
  <si>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</si>
  <si>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</si>
  <si>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</si>
  <si>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</si>
  <si>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</si>
  <si>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</si>
  <si>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</si>
  <si>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</si>
  <si>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</si>
  <si>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</si>
  <si>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</si>
  <si>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</si>
  <si>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</si>
  <si>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</si>
  <si>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</si>
  <si>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</si>
  <si>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</si>
  <si>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</si>
  <si>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</si>
  <si>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</si>
  <si>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</si>
  <si>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</si>
  <si>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</si>
  <si>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</si>
  <si>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</si>
  <si>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</si>
  <si>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</si>
  <si>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</si>
  <si>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</si>
  <si>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</si>
  <si>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</si>
  <si>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</si>
  <si>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</si>
  <si>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</si>
  <si>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</si>
  <si>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</si>
  <si>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</si>
  <si>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</si>
  <si>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</si>
  <si>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</si>
  <si>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</si>
  <si>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</si>
  <si>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</si>
  <si>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</si>
  <si>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</si>
  <si>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</si>
  <si>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</si>
  <si>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</si>
  <si>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</si>
  <si>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</si>
  <si>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</si>
  <si>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</si>
  <si>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</si>
  <si>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</si>
  <si>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</si>
  <si>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</si>
  <si>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</si>
  <si>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</si>
  <si>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</si>
  <si>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</si>
  <si>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</si>
  <si>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</si>
  <si>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</si>
  <si>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</si>
  <si>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</si>
  <si>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</si>
  <si>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</si>
  <si>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</si>
  <si>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</si>
  <si>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</si>
  <si>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</si>
  <si>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</si>
  <si>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</si>
  <si>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</si>
  <si>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</si>
  <si>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</si>
  <si>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</si>
  <si>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</si>
  <si>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</si>
  <si>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</si>
  <si>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</si>
  <si>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</si>
  <si>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</si>
  <si>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</si>
  <si>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</si>
  <si>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</si>
  <si>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</si>
  <si>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</si>
  <si>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</si>
  <si>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</si>
  <si>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</si>
  <si>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</si>
  <si>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</si>
  <si>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</si>
  <si>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</si>
  <si>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</si>
  <si>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</si>
  <si>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</si>
  <si>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</si>
  <si>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</si>
  <si>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</si>
  <si>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</si>
  <si>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</si>
  <si>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</si>
  <si>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</si>
  <si>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</si>
  <si>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</si>
  <si>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</si>
  <si>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</si>
  <si>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</si>
  <si>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</si>
  <si>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</si>
  <si>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</si>
  <si>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</si>
  <si>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</si>
  <si>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</si>
  <si>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</si>
  <si>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</si>
  <si>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</si>
  <si>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</si>
  <si>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</si>
  <si>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</si>
  <si>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</si>
  <si>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</si>
  <si>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</si>
  <si>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</si>
  <si>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</si>
  <si>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</si>
  <si>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</si>
  <si>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</si>
  <si>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</si>
  <si>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</si>
  <si>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</si>
  <si>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</si>
  <si>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</si>
  <si>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</si>
  <si>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</si>
  <si>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</si>
  <si>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</si>
  <si>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</si>
  <si>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</si>
  <si>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</si>
  <si>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</si>
  <si>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</si>
  <si>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</si>
  <si>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</si>
  <si>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</si>
  <si>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</si>
  <si>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</si>
  <si>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</si>
  <si>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</si>
  <si>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</si>
  <si>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</si>
  <si>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</si>
  <si>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</si>
  <si>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</si>
  <si>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</si>
  <si>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</si>
  <si>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</si>
  <si>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</si>
  <si>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</si>
  <si>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</si>
  <si>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</si>
  <si>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</si>
  <si>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</si>
  <si>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</si>
  <si>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</si>
  <si>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</si>
  <si>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</si>
  <si>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</si>
  <si>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</si>
  <si>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</si>
  <si>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</si>
  <si>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</si>
  <si>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</si>
  <si>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</si>
  <si>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</si>
  <si>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</si>
  <si>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</si>
  <si>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</si>
  <si>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</si>
  <si>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</si>
  <si>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</si>
  <si>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</si>
  <si>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</si>
  <si>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</si>
  <si>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</si>
  <si>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</si>
  <si>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</si>
  <si>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</si>
  <si>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</si>
  <si>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</si>
  <si>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</si>
  <si>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</si>
  <si>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</si>
  <si>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</si>
  <si>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</si>
  <si>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</si>
  <si>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</si>
  <si>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</si>
  <si>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</si>
  <si>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</si>
  <si>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</si>
  <si>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</si>
  <si>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</si>
  <si>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</si>
  <si>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</si>
  <si>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</si>
  <si>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</si>
  <si>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</si>
  <si>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</si>
  <si>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</si>
  <si>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</si>
  <si>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</si>
  <si>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</si>
  <si>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</si>
  <si>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</si>
  <si>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</si>
  <si>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</si>
  <si>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</si>
  <si>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</si>
  <si>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</si>
  <si>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</si>
  <si>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</si>
  <si>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</si>
  <si>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</si>
  <si>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</si>
  <si>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</si>
  <si>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</si>
  <si>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</si>
  <si>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</si>
  <si>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</si>
  <si>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</si>
  <si>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</si>
  <si>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</si>
  <si>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</si>
  <si>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</si>
  <si>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</si>
  <si>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</si>
  <si>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</si>
  <si>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</si>
  <si>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</si>
  <si>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</si>
  <si>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</si>
  <si>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</si>
  <si>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</si>
  <si>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</si>
  <si>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</si>
  <si>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</si>
  <si>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</si>
  <si>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</si>
  <si>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</si>
  <si>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</si>
  <si>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</si>
  <si>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</si>
  <si>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</si>
  <si>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</si>
  <si>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</si>
  <si>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</si>
  <si>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</si>
  <si>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</si>
  <si>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</si>
  <si>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</si>
  <si>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</si>
  <si>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</si>
  <si>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</si>
  <si>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</si>
  <si>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</si>
  <si>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</si>
  <si>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</si>
  <si>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</si>
  <si>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</si>
  <si>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</si>
  <si>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</si>
  <si>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</si>
  <si>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</si>
  <si>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</si>
  <si>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</si>
  <si>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</si>
  <si>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</si>
  <si>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</si>
  <si>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</si>
  <si>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</si>
  <si>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</si>
  <si>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</si>
  <si>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</si>
  <si>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</si>
  <si>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</si>
  <si>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</si>
  <si>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</si>
  <si>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</si>
  <si>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</si>
  <si>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</si>
  <si>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</si>
  <si>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</si>
  <si>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</si>
  <si>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</si>
  <si>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</si>
  <si>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</si>
  <si>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</si>
  <si>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</si>
  <si>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</si>
  <si>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</si>
  <si>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</si>
  <si>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</si>
  <si>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</si>
  <si>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</si>
  <si>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</si>
  <si>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</si>
  <si>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</si>
  <si>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</si>
  <si>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</si>
  <si>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</si>
  <si>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</si>
  <si>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</si>
  <si>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</si>
  <si>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</si>
  <si>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</si>
  <si>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</si>
  <si>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</si>
  <si>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</si>
  <si>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</si>
  <si>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</si>
  <si>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</si>
  <si>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</si>
  <si>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</si>
  <si>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</si>
  <si>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</si>
  <si>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</si>
  <si>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</si>
  <si>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</si>
  <si>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</si>
  <si>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</si>
  <si>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</si>
  <si>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</si>
  <si>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</si>
  <si>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</si>
  <si>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</si>
  <si>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</si>
  <si>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</si>
  <si>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</si>
  <si>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</si>
  <si>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</si>
  <si>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</si>
  <si>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</si>
  <si>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</si>
  <si>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</si>
  <si>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</si>
  <si>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</si>
  <si>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</si>
  <si>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</si>
  <si>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</si>
  <si>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</si>
  <si>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</si>
  <si>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</si>
  <si>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</si>
  <si>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</si>
  <si>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</si>
  <si>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</si>
  <si>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</si>
  <si>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</si>
  <si>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</si>
  <si>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</si>
  <si>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</si>
  <si>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</si>
  <si>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</si>
  <si>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</si>
  <si>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</si>
  <si>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</si>
  <si>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</si>
  <si>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</si>
  <si>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</si>
  <si>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</si>
  <si>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</si>
  <si>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</si>
  <si>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</si>
  <si>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</si>
  <si>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</si>
  <si>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</si>
  <si>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</si>
  <si>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</si>
  <si>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</si>
  <si>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</si>
  <si>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</si>
  <si>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</si>
  <si>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</si>
  <si>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</si>
  <si>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</si>
  <si>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</si>
  <si>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</si>
  <si>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</si>
  <si>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</si>
  <si>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</si>
  <si>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</si>
  <si>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</si>
  <si>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</si>
  <si>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</si>
  <si>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</si>
  <si>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</si>
  <si>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</si>
  <si>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</si>
  <si>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</si>
  <si>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</si>
  <si>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</si>
  <si>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</si>
  <si>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</si>
  <si>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</si>
  <si>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</si>
  <si>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</si>
  <si>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</si>
  <si>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</si>
  <si>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</si>
  <si>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</si>
  <si>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</si>
  <si>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</si>
  <si>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</si>
  <si>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</si>
  <si>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</si>
  <si>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</si>
  <si>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</si>
  <si>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</si>
  <si>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</si>
  <si>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</si>
  <si>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</si>
  <si>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</si>
  <si>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</si>
  <si>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</si>
  <si>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</si>
  <si>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</si>
  <si>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</si>
  <si>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</si>
  <si>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</si>
  <si>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</si>
  <si>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</si>
  <si>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</si>
  <si>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</si>
  <si>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</si>
  <si>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</si>
  <si>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</si>
  <si>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</si>
  <si>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</si>
  <si>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</si>
  <si>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</si>
  <si>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</si>
  <si>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</si>
  <si>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</si>
  <si>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</si>
  <si>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</si>
  <si>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</si>
  <si>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</si>
  <si>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</si>
  <si>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</si>
  <si>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</si>
  <si>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</si>
  <si>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</si>
  <si>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</si>
  <si>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</si>
  <si>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</si>
  <si>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</si>
  <si>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</si>
  <si>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</si>
  <si>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</si>
  <si>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</si>
  <si>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</si>
  <si>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</si>
  <si>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</si>
  <si>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</si>
  <si>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</si>
  <si>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</si>
  <si>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</si>
  <si>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</si>
  <si>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</si>
  <si>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</si>
  <si>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</si>
  <si>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</si>
  <si>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</si>
  <si>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</si>
  <si>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</si>
  <si>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</si>
  <si>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</si>
  <si>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</si>
  <si>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</si>
  <si>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</si>
  <si>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</si>
  <si>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</si>
  <si>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</si>
  <si>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</si>
  <si>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</si>
  <si>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</si>
  <si>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</si>
  <si>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</si>
  <si>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</si>
  <si>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</si>
  <si>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</si>
  <si>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</si>
  <si>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</si>
  <si>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</si>
  <si>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</si>
  <si>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</si>
  <si>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</si>
  <si>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</si>
  <si>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</si>
  <si>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</si>
  <si>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</si>
  <si>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</si>
  <si>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</si>
  <si>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</si>
  <si>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</si>
  <si>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</si>
  <si>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</si>
  <si>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</si>
  <si>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</si>
  <si>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</si>
  <si>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</si>
  <si>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</si>
  <si>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</si>
  <si>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</si>
  <si>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</si>
  <si>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</si>
  <si>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</si>
  <si>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</si>
  <si>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</si>
  <si>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</si>
  <si>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</si>
  <si>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</si>
  <si>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</si>
  <si>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</si>
  <si>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</si>
  <si>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</si>
  <si>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</si>
  <si>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</si>
  <si>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</si>
  <si>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</si>
  <si>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</si>
  <si>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</si>
  <si>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</si>
  <si>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</si>
  <si>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</si>
  <si>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</si>
  <si>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</si>
  <si>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</si>
  <si>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</si>
  <si>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</si>
  <si>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</si>
  <si>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</si>
  <si>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</si>
  <si>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</si>
  <si>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</si>
  <si>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</si>
  <si>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</si>
  <si>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</si>
  <si>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</si>
  <si>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</si>
  <si>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</si>
  <si>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</si>
  <si>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</si>
  <si>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</si>
  <si>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</si>
  <si>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</si>
  <si>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</si>
  <si>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</si>
  <si>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</si>
  <si>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</si>
  <si>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</si>
  <si>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</si>
  <si>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</si>
  <si>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</si>
  <si>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</si>
  <si>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</si>
  <si>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</si>
  <si>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</si>
  <si>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</si>
  <si>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</si>
  <si>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</si>
  <si>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</si>
  <si>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</si>
  <si>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</si>
  <si>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</si>
  <si>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</si>
  <si>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</si>
  <si>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</si>
  <si>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</si>
  <si>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</si>
  <si>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</si>
  <si>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</si>
  <si>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</si>
  <si>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</si>
  <si>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</si>
  <si>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</si>
  <si>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</si>
  <si>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</si>
  <si>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</si>
  <si>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</si>
  <si>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</si>
  <si>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</si>
  <si>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</si>
  <si>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</si>
  <si>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</si>
  <si>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</si>
  <si>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</si>
  <si>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</si>
  <si>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</si>
  <si>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</si>
  <si>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</si>
  <si>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</si>
  <si>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</si>
  <si>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</si>
  <si>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</si>
  <si>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</si>
  <si>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</si>
  <si>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</si>
  <si>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</si>
  <si>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</si>
  <si>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</si>
  <si>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</si>
  <si>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</si>
  <si>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</si>
  <si>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</si>
  <si>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</si>
  <si>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</si>
  <si>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</si>
  <si>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</si>
  <si>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</si>
  <si>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</si>
  <si>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</si>
  <si>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</si>
  <si>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</si>
  <si>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</si>
  <si>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</si>
  <si>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</si>
  <si>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</si>
  <si>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</si>
  <si>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</si>
  <si>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</si>
  <si>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</si>
  <si>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</si>
  <si>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</si>
  <si>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</si>
  <si>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</si>
  <si>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</si>
  <si>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</si>
  <si>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</si>
  <si>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</si>
  <si>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</si>
  <si>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</si>
  <si>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</si>
  <si>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</si>
  <si>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</si>
  <si>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</si>
  <si>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</si>
  <si>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</si>
  <si>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</si>
  <si>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</si>
  <si>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</si>
  <si>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</si>
  <si>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</si>
  <si>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</si>
  <si>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</si>
  <si>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</si>
  <si>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</si>
  <si>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</si>
  <si>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</si>
  <si>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</si>
  <si>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</si>
  <si>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</si>
  <si>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</si>
  <si>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</si>
  <si>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</si>
  <si>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</si>
  <si>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</si>
  <si>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</si>
  <si>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</si>
  <si>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</si>
  <si>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</si>
  <si>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</si>
  <si>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</si>
  <si>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</si>
  <si>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</si>
  <si>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</si>
  <si>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</si>
  <si>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</si>
  <si>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</si>
  <si>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</si>
  <si>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</si>
  <si>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</si>
  <si>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</si>
  <si>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</si>
  <si>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</si>
  <si>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</si>
  <si>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</si>
  <si>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</si>
  <si>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</si>
  <si>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</si>
  <si>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</si>
  <si>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</si>
  <si>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</si>
  <si>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</si>
  <si>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</si>
  <si>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</si>
  <si>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</si>
  <si>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</si>
  <si>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</si>
  <si>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</si>
  <si>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</si>
  <si>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</si>
  <si>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</si>
  <si>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</si>
  <si>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</si>
  <si>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</si>
  <si>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</si>
  <si>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</si>
  <si>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</si>
  <si>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</si>
  <si>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</si>
  <si>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</si>
  <si>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</si>
  <si>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</si>
  <si>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</si>
  <si>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</si>
  <si>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</si>
  <si>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</si>
  <si>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</si>
  <si>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</si>
  <si>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</si>
  <si>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</si>
  <si>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</si>
  <si>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</si>
  <si>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</si>
  <si>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</si>
  <si>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</si>
  <si>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</si>
  <si>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</si>
  <si>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</si>
  <si>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</si>
  <si>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</si>
  <si>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</si>
  <si>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</si>
  <si>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</si>
  <si>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</si>
  <si>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</si>
  <si>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</si>
  <si>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</si>
  <si>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</si>
  <si>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</si>
  <si>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</si>
  <si>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</si>
  <si>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</si>
  <si>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</si>
  <si>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</si>
  <si>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</si>
  <si>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</si>
  <si>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</si>
  <si>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</si>
  <si>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</si>
  <si>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</si>
  <si>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</si>
  <si>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</si>
  <si>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</si>
  <si>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</si>
  <si>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</si>
  <si>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</si>
  <si>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</si>
  <si>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</si>
  <si>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</si>
  <si>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</si>
  <si>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</si>
  <si>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</si>
  <si>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</si>
  <si>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</si>
  <si>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</si>
  <si>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</si>
  <si>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</si>
  <si>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</si>
  <si>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</si>
  <si>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</si>
  <si>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</si>
  <si>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</si>
  <si>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</si>
  <si>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</si>
  <si>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</si>
  <si>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</si>
  <si>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</si>
  <si>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</si>
  <si>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</si>
  <si>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</si>
  <si>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</si>
  <si>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</si>
  <si>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</si>
  <si>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</si>
  <si>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</si>
  <si>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</si>
  <si>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</si>
  <si>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</si>
  <si>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</si>
  <si>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</si>
  <si>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</si>
  <si>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</si>
  <si>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</si>
  <si>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</si>
  <si>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</si>
  <si>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</si>
  <si>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</si>
  <si>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</si>
  <si>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</si>
  <si>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</si>
  <si>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</si>
  <si>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</si>
  <si>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</si>
  <si>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</si>
  <si>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</si>
  <si>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</si>
  <si>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</si>
  <si>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</si>
  <si>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</si>
  <si>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</si>
  <si>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</si>
  <si>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</si>
  <si>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</si>
  <si>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</si>
  <si>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</si>
  <si>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</si>
  <si>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</si>
  <si>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</si>
  <si>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</si>
  <si>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</si>
  <si>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</si>
  <si>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</si>
  <si>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</si>
  <si>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</si>
  <si>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</si>
  <si>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</si>
  <si>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</si>
  <si>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</si>
  <si>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</si>
  <si>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</si>
  <si>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</si>
  <si>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</si>
  <si>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</si>
  <si>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</si>
  <si>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</si>
  <si>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</si>
  <si>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</si>
  <si>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</si>
  <si>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</si>
  <si>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</si>
  <si>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</si>
  <si>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</si>
  <si>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</si>
  <si>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</si>
  <si>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</si>
  <si>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</si>
  <si>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</si>
  <si>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</si>
  <si>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</si>
  <si>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</si>
  <si>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</si>
  <si>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</si>
  <si>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</si>
  <si>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</si>
  <si>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</si>
  <si>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</si>
  <si>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</si>
  <si>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</si>
  <si>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</si>
  <si>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</si>
  <si>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</si>
  <si>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</si>
  <si>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</si>
  <si>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</si>
  <si>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</si>
  <si>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</si>
  <si>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</si>
  <si>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</si>
  <si>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</si>
  <si>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</si>
  <si>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</si>
  <si>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</si>
  <si>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</si>
  <si>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</si>
  <si>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</si>
  <si>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</si>
  <si>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</si>
  <si>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</si>
  <si>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</si>
  <si>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</si>
  <si>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</si>
  <si>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</si>
  <si>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</si>
  <si>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</si>
  <si>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</si>
  <si>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</si>
  <si>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</si>
  <si>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</si>
  <si>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</si>
  <si>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</si>
  <si>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</si>
  <si>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</si>
  <si>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</si>
  <si>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</si>
  <si>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</si>
  <si>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</si>
  <si>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</si>
  <si>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</si>
  <si>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</si>
  <si>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</si>
  <si>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</si>
  <si>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</si>
  <si>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</si>
  <si>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</si>
  <si>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</si>
  <si>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</si>
  <si>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</si>
  <si>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</si>
  <si>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</si>
  <si>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</si>
  <si>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</si>
  <si>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</si>
  <si>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</si>
  <si>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</si>
  <si>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</si>
  <si>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</si>
  <si>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</si>
  <si>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</si>
  <si>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</si>
  <si>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</si>
  <si>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</si>
  <si>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</si>
  <si>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</si>
  <si>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</si>
  <si>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</si>
  <si>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</si>
  <si>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</si>
  <si>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</si>
  <si>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</si>
  <si>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</si>
  <si>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</si>
  <si>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</si>
  <si>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</si>
  <si>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</si>
  <si>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</si>
  <si>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</si>
  <si>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</si>
  <si>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</si>
  <si>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</si>
  <si>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</si>
  <si>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</si>
  <si>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</si>
  <si>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</si>
  <si>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</si>
  <si>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</si>
  <si>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</si>
  <si>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</si>
  <si>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</si>
  <si>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</si>
  <si>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</si>
  <si>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</si>
  <si>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</si>
  <si>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</si>
  <si>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</si>
  <si>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</si>
  <si>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</si>
  <si>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</si>
  <si>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</si>
  <si>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</si>
  <si>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</si>
  <si>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</si>
  <si>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</si>
  <si>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</si>
  <si>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</si>
  <si>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</si>
  <si>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</si>
  <si>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</si>
  <si>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</si>
  <si>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</si>
  <si>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</si>
  <si>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</si>
  <si>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</si>
  <si>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</si>
  <si>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</si>
  <si>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</si>
  <si>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</si>
  <si>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</si>
  <si>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</si>
  <si>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</si>
  <si>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</si>
  <si>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</si>
  <si>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</si>
  <si>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</si>
  <si>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</si>
  <si>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</si>
  <si>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</si>
  <si>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</si>
  <si>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</si>
  <si>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</si>
  <si>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</si>
  <si>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</si>
  <si>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</si>
  <si>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</si>
  <si>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</si>
  <si>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</si>
  <si>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</si>
  <si>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</si>
  <si>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</si>
  <si>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</si>
  <si>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</si>
  <si>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</si>
  <si>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</si>
  <si>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</si>
  <si>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</si>
  <si>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</si>
  <si>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</si>
  <si>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</si>
  <si>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</si>
  <si>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</si>
  <si>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</si>
  <si>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</si>
  <si>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</si>
  <si>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</si>
  <si>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</si>
  <si>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</si>
  <si>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</si>
  <si>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</si>
  <si>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</si>
  <si>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</si>
  <si>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</si>
  <si>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</si>
  <si>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</si>
  <si>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</si>
  <si>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</si>
  <si>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</si>
  <si>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</si>
  <si>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</si>
  <si>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</si>
  <si>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</si>
  <si>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</si>
  <si>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</si>
  <si>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</si>
  <si>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</si>
  <si>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</si>
  <si>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</si>
  <si>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</si>
  <si>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</si>
  <si>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</si>
  <si>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</si>
  <si>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</si>
  <si>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</si>
  <si>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</si>
  <si>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</si>
  <si>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</si>
  <si>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</si>
  <si>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</si>
  <si>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</si>
  <si>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</si>
  <si>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</si>
  <si>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</si>
  <si>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</si>
  <si>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</si>
  <si>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</si>
  <si>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</si>
  <si>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</si>
  <si>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</si>
  <si>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</si>
  <si>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</si>
  <si>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</si>
  <si>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</si>
  <si>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</si>
  <si>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</si>
  <si>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</si>
  <si>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</si>
  <si>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</si>
  <si>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</si>
  <si>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</si>
  <si>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</si>
  <si>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</si>
  <si>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</si>
  <si>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</si>
  <si>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</si>
  <si>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</si>
  <si>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</si>
  <si>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</si>
  <si>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</si>
  <si>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</si>
  <si>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</si>
  <si>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</si>
  <si>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</si>
  <si>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</si>
  <si>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</si>
  <si>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</si>
  <si>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</si>
  <si>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</si>
  <si>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</si>
  <si>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</si>
  <si>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</si>
  <si>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</si>
  <si>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</si>
  <si>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</si>
  <si>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</si>
  <si>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</si>
  <si>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</si>
  <si>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</si>
  <si>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</si>
  <si>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</si>
  <si>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</si>
  <si>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</si>
  <si>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</si>
  <si>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</si>
  <si>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</si>
  <si>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</si>
  <si>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</si>
  <si>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</si>
  <si>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</si>
  <si>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</si>
  <si>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</si>
  <si>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</si>
  <si>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</si>
  <si>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</si>
  <si>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</si>
  <si>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</si>
  <si>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</si>
  <si>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</si>
  <si>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</si>
  <si>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</si>
  <si>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</si>
  <si>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</si>
  <si>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</si>
  <si>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</si>
  <si>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</si>
  <si>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</si>
  <si>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</si>
  <si>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</si>
  <si>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</si>
  <si>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</si>
  <si>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</si>
  <si>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</si>
  <si>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</si>
  <si>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</si>
  <si>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</si>
  <si>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</si>
  <si>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</si>
  <si>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</si>
  <si>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</si>
  <si>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</si>
  <si>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</si>
  <si>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</si>
  <si>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</si>
  <si>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</si>
  <si>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</si>
  <si>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</si>
  <si>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</si>
  <si>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</si>
  <si>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</si>
  <si>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</si>
  <si>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</si>
  <si>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</si>
  <si>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</si>
  <si>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</si>
  <si>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</si>
  <si>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</si>
  <si>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</si>
  <si>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</si>
  <si>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</si>
  <si>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</si>
  <si>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</si>
  <si>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</si>
  <si>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</si>
  <si>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</si>
  <si>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</si>
  <si>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</si>
  <si>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</si>
  <si>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</si>
  <si>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</si>
  <si>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</si>
  <si>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</si>
  <si>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</si>
  <si>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</si>
  <si>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</si>
  <si>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</si>
  <si>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</si>
  <si>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</si>
  <si>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</si>
  <si>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</si>
  <si>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</si>
  <si>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</si>
  <si>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</si>
  <si>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</si>
  <si>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</si>
  <si>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</si>
  <si>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</si>
  <si>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</si>
  <si>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</si>
  <si>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</si>
  <si>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</si>
  <si>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</si>
  <si>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</si>
  <si>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</si>
  <si>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</si>
  <si>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</si>
  <si>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</si>
  <si>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</si>
  <si>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</si>
  <si>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</si>
  <si>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</si>
  <si>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</si>
  <si>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</si>
  <si>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</si>
  <si>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</si>
  <si>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</si>
  <si>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</si>
  <si>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</si>
  <si>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</si>
  <si>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</si>
  <si>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</si>
  <si>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</si>
  <si>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</si>
  <si>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</si>
  <si>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</si>
  <si>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</si>
  <si>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</si>
  <si>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</si>
  <si>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</si>
  <si>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</si>
  <si>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</si>
  <si>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</si>
  <si>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</si>
  <si>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</si>
  <si>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</si>
  <si>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</si>
  <si>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</si>
  <si>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</si>
  <si>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</si>
  <si>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</si>
  <si>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</si>
  <si>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</si>
  <si>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</si>
  <si>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</si>
  <si>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</si>
  <si>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</si>
  <si>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</si>
  <si>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</si>
  <si>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</si>
  <si>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</si>
  <si>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</si>
  <si>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</si>
  <si>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</si>
  <si>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</si>
  <si>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</si>
  <si>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</si>
  <si>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</si>
  <si>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</si>
  <si>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</si>
  <si>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</si>
  <si>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</si>
  <si>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</si>
  <si>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</si>
  <si>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</si>
  <si>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</si>
  <si>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</si>
  <si>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</si>
  <si>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</si>
  <si>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</si>
  <si>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</si>
  <si>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</si>
  <si>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</si>
  <si>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</si>
  <si>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</si>
  <si>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</si>
  <si>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</si>
  <si>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</si>
  <si>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</si>
  <si>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</si>
  <si>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</si>
  <si>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</si>
  <si>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</si>
  <si>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</si>
  <si>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</si>
  <si>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</si>
  <si>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</si>
  <si>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</si>
  <si>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</si>
  <si>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</si>
  <si>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</si>
  <si>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</si>
  <si>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</si>
  <si>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</si>
  <si>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</si>
  <si>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</si>
  <si>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</si>
  <si>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</si>
  <si>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</si>
  <si>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</si>
  <si>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</si>
  <si>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</si>
  <si>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</si>
  <si>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</si>
  <si>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</si>
  <si>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</si>
  <si>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</si>
  <si>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</si>
  <si>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</si>
  <si>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</si>
  <si>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</si>
  <si>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</si>
  <si>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</si>
  <si>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</si>
  <si>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</si>
  <si>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</si>
  <si>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</si>
  <si>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</si>
  <si>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</si>
  <si>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</si>
  <si>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</si>
  <si>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</si>
  <si>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</si>
  <si>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</si>
  <si>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</si>
  <si>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</si>
  <si>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</si>
  <si>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</si>
  <si>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</si>
  <si>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</si>
  <si>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</si>
  <si>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</si>
  <si>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</si>
  <si>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</si>
  <si>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</si>
  <si>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</si>
  <si>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</si>
  <si>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</si>
  <si>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</si>
  <si>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</si>
  <si>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</si>
  <si>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</si>
  <si>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</si>
  <si>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</si>
  <si>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</si>
  <si>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</si>
  <si>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</si>
  <si>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</si>
  <si>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</si>
  <si>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</si>
  <si>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</si>
  <si>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</si>
  <si>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</si>
  <si>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</si>
  <si>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</si>
  <si>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</si>
  <si>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</si>
  <si>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</si>
  <si>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</si>
  <si>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</si>
  <si>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</si>
  <si>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</si>
  <si>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</si>
  <si>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</si>
  <si>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</si>
  <si>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</si>
  <si>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</si>
  <si>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</si>
  <si>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</si>
  <si>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</si>
  <si>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</si>
  <si>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</si>
  <si>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</si>
  <si>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</si>
  <si>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</si>
  <si>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</si>
  <si>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</si>
  <si>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</si>
  <si>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</si>
  <si>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</si>
  <si>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</si>
  <si>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</si>
  <si>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</si>
  <si>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</si>
  <si>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</si>
  <si>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</si>
  <si>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</si>
  <si>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</si>
  <si>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</si>
  <si>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</si>
  <si>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</si>
  <si>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</si>
  <si>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</si>
  <si>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</si>
  <si>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</si>
  <si>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</si>
  <si>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</si>
  <si>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</si>
  <si>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</si>
  <si>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</si>
  <si>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</si>
  <si>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</si>
  <si>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</si>
  <si>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</si>
  <si>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</si>
  <si>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</si>
  <si>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</si>
  <si>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</si>
  <si>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</si>
  <si>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</si>
  <si>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</si>
  <si>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</si>
  <si>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</si>
  <si>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</si>
  <si>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</si>
  <si>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</si>
  <si>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</si>
  <si>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</si>
  <si>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</si>
  <si>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</si>
  <si>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</si>
  <si>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</si>
  <si>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</si>
  <si>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</si>
  <si>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</si>
  <si>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</si>
  <si>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</si>
  <si>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</si>
  <si>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</si>
  <si>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</si>
  <si>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</si>
  <si>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</si>
  <si>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</si>
  <si>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</si>
  <si>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</si>
  <si>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</si>
  <si>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</si>
  <si>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</si>
  <si>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</si>
  <si>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</si>
  <si>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</si>
  <si>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</si>
  <si>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</si>
  <si>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</si>
  <si>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</si>
  <si>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</si>
  <si>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</si>
  <si>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</si>
  <si>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</si>
  <si>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</si>
  <si>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</si>
  <si>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</si>
  <si>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</si>
  <si>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</si>
  <si>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</si>
  <si>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</si>
  <si>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</si>
  <si>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</si>
  <si>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</si>
  <si>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</si>
  <si>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</si>
  <si>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</si>
  <si>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</si>
  <si>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</si>
  <si>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</si>
  <si>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</si>
  <si>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</si>
  <si>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</si>
  <si>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</si>
  <si>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</si>
  <si>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</si>
  <si>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</si>
  <si>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</si>
  <si>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</si>
  <si>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</si>
  <si>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</si>
  <si>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</si>
  <si>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</si>
  <si>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</si>
  <si>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</si>
  <si>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</si>
  <si>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</si>
  <si>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</si>
  <si>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</si>
  <si>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</si>
  <si>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</si>
  <si>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</si>
  <si>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</si>
  <si>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</si>
  <si>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</si>
  <si>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</si>
  <si>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</si>
  <si>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</si>
  <si>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</si>
  <si>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</si>
  <si>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</si>
  <si>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</si>
  <si>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</si>
  <si>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</si>
  <si>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</si>
  <si>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</si>
  <si>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</si>
  <si>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</si>
  <si>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</si>
  <si>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</si>
  <si>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</si>
  <si>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</si>
  <si>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</si>
  <si>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</si>
  <si>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</si>
  <si>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</si>
  <si>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</si>
  <si>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</si>
  <si>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</si>
  <si>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</si>
  <si>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</si>
  <si>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</si>
  <si>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</si>
  <si>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</si>
  <si>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</si>
  <si>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</si>
  <si>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</si>
  <si>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</si>
  <si>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</si>
  <si>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</si>
  <si>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</si>
  <si>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</si>
  <si>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</si>
  <si>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</si>
  <si>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</si>
  <si>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</si>
  <si>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</si>
  <si>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</si>
  <si>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</si>
  <si>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</si>
  <si>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</si>
  <si>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</si>
  <si>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</si>
  <si>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</si>
  <si>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</si>
  <si>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</si>
  <si>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</si>
  <si>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</si>
  <si>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</si>
  <si>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</si>
  <si>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</si>
  <si>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</si>
  <si>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</si>
  <si>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</si>
  <si>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</si>
  <si>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</si>
  <si>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</si>
  <si>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</si>
  <si>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</si>
  <si>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</si>
  <si>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</si>
  <si>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</si>
  <si>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</si>
  <si>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</si>
  <si>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</si>
  <si>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</si>
  <si>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</si>
  <si>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</si>
  <si>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</si>
  <si>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</si>
  <si>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</si>
  <si>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</si>
  <si>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</si>
  <si>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</si>
  <si>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</si>
  <si>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</si>
  <si>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</si>
  <si>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81- 086-2019</t>
  </si>
  <si>
    <t>81-058-2019</t>
  </si>
  <si>
    <t>81-193-2017</t>
  </si>
  <si>
    <t>81-209-2016</t>
  </si>
  <si>
    <t>81-106-2016</t>
  </si>
  <si>
    <t>81-146-2016</t>
  </si>
  <si>
    <t>81-163-2014</t>
  </si>
  <si>
    <t>81-162-2014</t>
  </si>
  <si>
    <t>81-150-2014</t>
  </si>
  <si>
    <t>139-2013</t>
  </si>
  <si>
    <t>124-2013</t>
  </si>
  <si>
    <t>123-2013</t>
  </si>
  <si>
    <t>134-2013</t>
  </si>
  <si>
    <t>Prestar el servicio Centro de Desarrollo Infantil CDI- de conformidad con el Manual Operativo de la Modalidad Institucional y las directrices establecidad por el ICBF, en armonía con la Política de Estado para el Desarrollo Integral de la Primera Inancia de Cero a Siempre
 DE ATENCIÓN, EDUCACIÓN INICIAL Y CUIDADO A NIÑOS Y NIÑAS MENORES DE 5 AÑOS, O HASTA SU INGRESO AL GRADO TRANSICIÓN, CON EL FIN DE PROMOVER EL DESARROLLO INTEGRAL DE LA PRIMERA INFANCIA CON CALIDAD, DE CONFORMIDAD CON LOS LINEAMIENTOS, MANUAL OPERATIVO, LAS DIRECTRICES, PARAMETROS Y ESTÁNDARES ESTABLECIDOS POR EL ICBF, EN EL MARCO DE LA ESTRATEGIA DE ATENCION INTEGRAL DE CERO A SIEMPRE</t>
  </si>
  <si>
    <t xml:space="preserve">Prestar el servicio de Educación Inicial en el Marco de la Atención integral a niños y niñas, menores de 5 años, o hasta su ingreso al grado de transición, de conformidad con los manuales operativos de la modalidad y las directrices establecidas por el ICBF, en armonía con la Política de Estado para el Desarrollo Integral de la Pirmera Infancia " De Cero a Siempre", en el servicio Centros de Desarrollo Infantil </t>
  </si>
  <si>
    <t xml:space="preserve">Prestar el servicio de Atención Integral a niñas y niños menores de 5 años, o hasta su ingreso al grado transición, con el fin de promover el desarrollo integral de la Primera Infancia con calidad, de conformidad con el lineamiento, el manual operativo y las directrices, establecidos por el ICBF, en el marco de la Política de Estado para el desarrollo Integral de la Primera Infancia “De Cero a Siempre”, en el servicio Centro de Desarrollo Infantil </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</si>
  <si>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</si>
  <si>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</si>
  <si>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</si>
  <si>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</si>
  <si>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los las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</si>
  <si>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integralmente  a la primera infancia en el marco de la estrategia de “Cero a Siempre”, de conformidad con los las directrices, lineamientos y parámetros  establecidos por el ICBF, así como regular las relaciones entre las partes derivadas de la entrega de aportes del ICBF a el Contratista, para que este asuma con su personal y bajo su exclusiva responsabilidad dicha atención.</t>
  </si>
  <si>
    <t>INSTITUTO COLOMBIANO DE BIENESTAR FAMILIAR</t>
  </si>
  <si>
    <t>81-066-2020</t>
  </si>
  <si>
    <t>81-090-2020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</si>
  <si>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</si>
  <si>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</si>
  <si>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GLORIA NANCY DAZA MENDOZA </t>
  </si>
  <si>
    <t>CALLE 14 NUMERO 20 63</t>
  </si>
  <si>
    <t>3118532526</t>
  </si>
  <si>
    <t>fundasanjuanbosco@gmail.com</t>
  </si>
  <si>
    <t>calle 14 numero 20 63</t>
  </si>
  <si>
    <t>2021-81-10001940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</si>
  <si>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</si>
  <si>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GLORIA NANCY DAZA MENDOZA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</si>
</sst>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2708</v>
      </c>
      <c r="D15" s="35"/>
      <c r="E15" s="35"/>
      <c r="F15" s="5"/>
      <c r="G15" s="32" t="s">
        <v>1168</v>
      </c>
      <c r="H15" s="103" t="s">
        <v>1070</v>
      </c>
      <c r="I15" s="32" t="s">
        <v>2624</v>
      </c>
      <c r="J15" s="108" t="s">
        <v>2626</v>
      </c>
      <c r="L15" s="216" t="s">
        <v>8</v>
      </c>
      <c r="M15" s="216"/>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900225567</v>
      </c>
      <c r="C20" s="5"/>
      <c r="D20" s="73"/>
      <c r="E20" s="5"/>
      <c r="F20" s="5"/>
      <c r="G20" s="5"/>
      <c r="H20" s="235"/>
      <c r="I20" s="141" t="s">
        <v>1070</v>
      </c>
      <c r="J20" s="142" t="s">
        <v>1070</v>
      </c>
      <c r="K20" s="143">
        <v>811127200</v>
      </c>
      <c r="L20" s="144"/>
      <c r="M20" s="144">
        <v>44561</v>
      </c>
      <c r="N20" s="127">
        <f>+(M20-L20)/30</f>
        <v>1485.3666666666666</v>
      </c>
      <c r="O20" s="130"/>
      <c r="U20" s="126"/>
      <c r="V20" s="105">
        <f ca="1">NOW()</f>
        <v>44194.692618402776</v>
      </c>
      <c r="W20" s="105">
        <f ca="1">NOW()</f>
        <v>44194.692618402776</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SAN JUAN BOSCO</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2709</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2698</v>
      </c>
      <c r="C48" s="116" t="s">
        <v>31</v>
      </c>
      <c r="D48" s="113" t="s">
        <v>2676</v>
      </c>
      <c r="E48" s="137">
        <v>43489</v>
      </c>
      <c r="F48" s="137">
        <v>43814</v>
      </c>
      <c r="G48" s="152">
        <f>IF(AND(E48&lt;&gt;"",F48&lt;&gt;""),((F48-E48)/30),"")</f>
        <v>10.833333333333334</v>
      </c>
      <c r="H48" s="112" t="s">
        <v>2689</v>
      </c>
      <c r="I48" s="113" t="s">
        <v>1070</v>
      </c>
      <c r="J48" s="113" t="s">
        <v>1076</v>
      </c>
      <c r="K48" s="111">
        <v>1120297948</v>
      </c>
      <c r="L48" s="116" t="s">
        <v>1148</v>
      </c>
      <c r="M48" s="110">
        <v>1</v>
      </c>
      <c r="N48" s="116" t="s">
        <v>27</v>
      </c>
      <c r="O48" s="116" t="s">
        <v>1148</v>
      </c>
      <c r="P48" s="78"/>
    </row>
    <row r="49" spans="1:16" s="6" customFormat="1" ht="24.75" customHeight="1" x14ac:dyDescent="0.25">
      <c r="A49" s="135">
        <v>2</v>
      </c>
      <c r="B49" s="114" t="s">
        <v>2698</v>
      </c>
      <c r="C49" s="116" t="s">
        <v>31</v>
      </c>
      <c r="D49" s="113"/>
      <c r="E49" s="137"/>
      <c r="F49" s="137"/>
      <c r="G49" s="152" t="str">
        <f t="shared" ref="G49:G50" si="2">IF(AND(E49&lt;&gt;"",F49&lt;&gt;""),((F49-E49)/30),"")</f>
        <v/>
      </c>
      <c r="H49" s="114"/>
      <c r="I49" s="113" t="s">
        <v>1070</v>
      </c>
      <c r="J49" s="113" t="s">
        <v>1072</v>
      </c>
      <c r="K49" s="115"/>
      <c r="L49" s="116"/>
      <c r="M49" s="110"/>
      <c r="N49" s="116"/>
      <c r="O49" s="116"/>
      <c r="P49" s="78"/>
    </row>
    <row r="50" spans="1:16" s="6" customFormat="1" ht="24.75" customHeight="1" x14ac:dyDescent="0.25">
      <c r="A50" s="135">
        <v>3</v>
      </c>
      <c r="B50" s="114" t="s">
        <v>2698</v>
      </c>
      <c r="C50" s="116" t="s">
        <v>31</v>
      </c>
      <c r="D50" s="113"/>
      <c r="E50" s="137"/>
      <c r="F50" s="137"/>
      <c r="G50" s="152" t="str">
        <f t="shared" si="2"/>
        <v/>
      </c>
      <c r="H50" s="112"/>
      <c r="I50" s="113" t="s">
        <v>1070</v>
      </c>
      <c r="J50" s="113" t="s">
        <v>1074</v>
      </c>
      <c r="K50" s="115"/>
      <c r="L50" s="116"/>
      <c r="M50" s="110"/>
      <c r="N50" s="116"/>
      <c r="O50" s="116"/>
      <c r="P50" s="78"/>
    </row>
    <row r="51" spans="1:16" s="6" customFormat="1" ht="24.75" customHeight="1" outlineLevel="1" x14ac:dyDescent="0.25">
      <c r="A51" s="135">
        <v>4</v>
      </c>
      <c r="B51" s="114" t="s">
        <v>2698</v>
      </c>
      <c r="C51" s="116" t="s">
        <v>31</v>
      </c>
      <c r="D51" s="113" t="s">
        <v>2677</v>
      </c>
      <c r="E51" s="137">
        <v>43483</v>
      </c>
      <c r="F51" s="137">
        <v>43814</v>
      </c>
      <c r="G51" s="152">
        <f t="shared" ref="G51:G107" si="3">IF(AND(E51&lt;&gt;"",F51&lt;&gt;""),((F51-E51)/30),"")</f>
        <v>11.033333333333333</v>
      </c>
      <c r="H51" s="112" t="s">
        <v>2689</v>
      </c>
      <c r="I51" s="113" t="s">
        <v>1070</v>
      </c>
      <c r="J51" s="113" t="s">
        <v>1070</v>
      </c>
      <c r="K51" s="115">
        <v>509226340</v>
      </c>
      <c r="L51" s="116" t="s">
        <v>1148</v>
      </c>
      <c r="M51" s="110">
        <v>1</v>
      </c>
      <c r="N51" s="116" t="s">
        <v>27</v>
      </c>
      <c r="O51" s="116" t="s">
        <v>1148</v>
      </c>
      <c r="P51" s="78"/>
    </row>
    <row r="52" spans="1:16" s="7" customFormat="1" ht="24.75" customHeight="1" outlineLevel="1" x14ac:dyDescent="0.25">
      <c r="A52" s="136">
        <v>5</v>
      </c>
      <c r="B52" s="114" t="s">
        <v>2698</v>
      </c>
      <c r="C52" s="116" t="s">
        <v>31</v>
      </c>
      <c r="D52" s="113" t="s">
        <v>2678</v>
      </c>
      <c r="E52" s="137">
        <v>43082</v>
      </c>
      <c r="F52" s="137">
        <v>43312</v>
      </c>
      <c r="G52" s="152">
        <f t="shared" si="3"/>
        <v>7.666666666666667</v>
      </c>
      <c r="H52" s="112" t="s">
        <v>2690</v>
      </c>
      <c r="I52" s="113" t="s">
        <v>1070</v>
      </c>
      <c r="J52" s="113" t="s">
        <v>1070</v>
      </c>
      <c r="K52" s="115">
        <v>393008100</v>
      </c>
      <c r="L52" s="116" t="s">
        <v>1148</v>
      </c>
      <c r="M52" s="110">
        <v>1</v>
      </c>
      <c r="N52" s="116" t="s">
        <v>27</v>
      </c>
      <c r="O52" s="116" t="s">
        <v>1148</v>
      </c>
      <c r="P52" s="79"/>
    </row>
    <row r="53" spans="1:16" s="7" customFormat="1" ht="24.75" customHeight="1" outlineLevel="1" x14ac:dyDescent="0.25">
      <c r="A53" s="136">
        <v>6</v>
      </c>
      <c r="B53" s="114" t="s">
        <v>2698</v>
      </c>
      <c r="C53" s="116" t="s">
        <v>31</v>
      </c>
      <c r="D53" s="113" t="s">
        <v>2679</v>
      </c>
      <c r="E53" s="137">
        <v>42716</v>
      </c>
      <c r="F53" s="137">
        <v>43266</v>
      </c>
      <c r="G53" s="152">
        <f t="shared" si="3"/>
        <v>18.333333333333332</v>
      </c>
      <c r="H53" s="112" t="s">
        <v>2691</v>
      </c>
      <c r="I53" s="113" t="s">
        <v>1070</v>
      </c>
      <c r="J53" s="113" t="s">
        <v>1070</v>
      </c>
      <c r="K53" s="115">
        <v>634731600</v>
      </c>
      <c r="L53" s="116" t="s">
        <v>1148</v>
      </c>
      <c r="M53" s="110">
        <v>1</v>
      </c>
      <c r="N53" s="116" t="s">
        <v>27</v>
      </c>
      <c r="O53" s="116" t="s">
        <v>26</v>
      </c>
      <c r="P53" s="79"/>
    </row>
    <row r="54" spans="1:16" s="7" customFormat="1" ht="24.75" customHeight="1" outlineLevel="1" x14ac:dyDescent="0.25">
      <c r="A54" s="136">
        <v>7</v>
      </c>
      <c r="B54" s="114" t="s">
        <v>2698</v>
      </c>
      <c r="C54" s="116" t="s">
        <v>31</v>
      </c>
      <c r="D54" s="113" t="s">
        <v>2680</v>
      </c>
      <c r="E54" s="137">
        <v>42430</v>
      </c>
      <c r="F54" s="137">
        <v>42551</v>
      </c>
      <c r="G54" s="152">
        <f t="shared" si="3"/>
        <v>4.0333333333333332</v>
      </c>
      <c r="H54" s="112" t="s">
        <v>2692</v>
      </c>
      <c r="I54" s="113" t="s">
        <v>1070</v>
      </c>
      <c r="J54" s="113" t="s">
        <v>1070</v>
      </c>
      <c r="K54" s="111">
        <v>222153000</v>
      </c>
      <c r="L54" s="116" t="s">
        <v>1148</v>
      </c>
      <c r="M54" s="110">
        <v>1</v>
      </c>
      <c r="N54" s="116" t="s">
        <v>27</v>
      </c>
      <c r="O54" s="116" t="s">
        <v>26</v>
      </c>
      <c r="P54" s="79"/>
    </row>
    <row r="55" spans="1:16" s="7" customFormat="1" ht="24.75" customHeight="1" outlineLevel="1" x14ac:dyDescent="0.25">
      <c r="A55" s="136">
        <v>8</v>
      </c>
      <c r="B55" s="114" t="s">
        <v>2698</v>
      </c>
      <c r="C55" s="116" t="s">
        <v>31</v>
      </c>
      <c r="D55" s="113" t="s">
        <v>2681</v>
      </c>
      <c r="E55" s="137">
        <v>42576</v>
      </c>
      <c r="F55" s="137">
        <v>42674</v>
      </c>
      <c r="G55" s="152">
        <f t="shared" si="3"/>
        <v>3.2666666666666666</v>
      </c>
      <c r="H55" s="112" t="s">
        <v>2693</v>
      </c>
      <c r="I55" s="113" t="s">
        <v>1070</v>
      </c>
      <c r="J55" s="113" t="s">
        <v>1070</v>
      </c>
      <c r="K55" s="111">
        <v>158313000</v>
      </c>
      <c r="L55" s="116" t="s">
        <v>1148</v>
      </c>
      <c r="M55" s="110">
        <v>1</v>
      </c>
      <c r="N55" s="116" t="s">
        <v>27</v>
      </c>
      <c r="O55" s="116" t="s">
        <v>26</v>
      </c>
      <c r="P55" s="79"/>
    </row>
    <row r="56" spans="1:16" s="7" customFormat="1" ht="24.75" customHeight="1" outlineLevel="1" x14ac:dyDescent="0.25">
      <c r="A56" s="136">
        <v>9</v>
      </c>
      <c r="B56" s="114" t="s">
        <v>2698</v>
      </c>
      <c r="C56" s="116" t="s">
        <v>31</v>
      </c>
      <c r="D56" s="113" t="s">
        <v>2682</v>
      </c>
      <c r="E56" s="137">
        <v>41999</v>
      </c>
      <c r="F56" s="137">
        <v>42369</v>
      </c>
      <c r="G56" s="152">
        <f t="shared" si="3"/>
        <v>12.333333333333334</v>
      </c>
      <c r="H56" s="112" t="s">
        <v>2694</v>
      </c>
      <c r="I56" s="113" t="s">
        <v>1070</v>
      </c>
      <c r="J56" s="113" t="s">
        <v>1076</v>
      </c>
      <c r="K56" s="111">
        <v>1101041320</v>
      </c>
      <c r="L56" s="116" t="s">
        <v>1148</v>
      </c>
      <c r="M56" s="110">
        <v>1</v>
      </c>
      <c r="N56" s="116" t="s">
        <v>27</v>
      </c>
      <c r="O56" s="116" t="s">
        <v>1148</v>
      </c>
      <c r="P56" s="79"/>
    </row>
    <row r="57" spans="1:16" s="7" customFormat="1" ht="24.75" customHeight="1" outlineLevel="1" x14ac:dyDescent="0.25">
      <c r="A57" s="136">
        <v>10</v>
      </c>
      <c r="B57" s="114" t="s">
        <v>2698</v>
      </c>
      <c r="C57" s="116" t="s">
        <v>31</v>
      </c>
      <c r="D57" s="113" t="s">
        <v>2683</v>
      </c>
      <c r="E57" s="137">
        <v>41999</v>
      </c>
      <c r="F57" s="137">
        <v>42369</v>
      </c>
      <c r="G57" s="152">
        <f t="shared" si="3"/>
        <v>12.333333333333334</v>
      </c>
      <c r="H57" s="114" t="s">
        <v>2694</v>
      </c>
      <c r="I57" s="113" t="s">
        <v>1070</v>
      </c>
      <c r="J57" s="113" t="s">
        <v>1077</v>
      </c>
      <c r="K57" s="115">
        <v>583654000</v>
      </c>
      <c r="L57" s="116" t="s">
        <v>1148</v>
      </c>
      <c r="M57" s="110">
        <v>1</v>
      </c>
      <c r="N57" s="116" t="s">
        <v>27</v>
      </c>
      <c r="O57" s="116" t="s">
        <v>1148</v>
      </c>
      <c r="P57" s="79"/>
    </row>
    <row r="58" spans="1:16" s="7" customFormat="1" ht="24.75" customHeight="1" outlineLevel="1" x14ac:dyDescent="0.25">
      <c r="A58" s="136">
        <v>11</v>
      </c>
      <c r="B58" s="114" t="s">
        <v>2698</v>
      </c>
      <c r="C58" s="116" t="s">
        <v>31</v>
      </c>
      <c r="D58" s="113" t="s">
        <v>2684</v>
      </c>
      <c r="E58" s="137">
        <v>41991</v>
      </c>
      <c r="F58" s="137">
        <v>42369</v>
      </c>
      <c r="G58" s="152">
        <f t="shared" si="3"/>
        <v>12.6</v>
      </c>
      <c r="H58" s="114" t="s">
        <v>2695</v>
      </c>
      <c r="I58" s="113" t="s">
        <v>1070</v>
      </c>
      <c r="J58" s="113" t="s">
        <v>1070</v>
      </c>
      <c r="K58" s="115">
        <v>583654000</v>
      </c>
      <c r="L58" s="116" t="s">
        <v>1148</v>
      </c>
      <c r="M58" s="110">
        <v>1</v>
      </c>
      <c r="N58" s="116" t="s">
        <v>27</v>
      </c>
      <c r="O58" s="116" t="s">
        <v>26</v>
      </c>
      <c r="P58" s="79"/>
    </row>
    <row r="59" spans="1:16" s="7" customFormat="1" ht="24.75" customHeight="1" outlineLevel="1" x14ac:dyDescent="0.25">
      <c r="A59" s="136">
        <v>12</v>
      </c>
      <c r="B59" s="114" t="s">
        <v>2698</v>
      </c>
      <c r="C59" s="116" t="s">
        <v>31</v>
      </c>
      <c r="D59" s="113" t="s">
        <v>2685</v>
      </c>
      <c r="E59" s="137">
        <v>41563</v>
      </c>
      <c r="F59" s="137">
        <v>42004</v>
      </c>
      <c r="G59" s="152">
        <f t="shared" si="3"/>
        <v>14.7</v>
      </c>
      <c r="H59" s="114" t="s">
        <v>2696</v>
      </c>
      <c r="I59" s="113" t="s">
        <v>1070</v>
      </c>
      <c r="J59" s="113" t="s">
        <v>1074</v>
      </c>
      <c r="K59" s="115">
        <v>314539649</v>
      </c>
      <c r="L59" s="116" t="s">
        <v>1148</v>
      </c>
      <c r="M59" s="110">
        <v>1</v>
      </c>
      <c r="N59" s="116" t="s">
        <v>27</v>
      </c>
      <c r="O59" s="116" t="s">
        <v>1148</v>
      </c>
      <c r="P59" s="79"/>
    </row>
    <row r="60" spans="1:16" s="7" customFormat="1" ht="24.75" customHeight="1" outlineLevel="1" x14ac:dyDescent="0.25">
      <c r="A60" s="136">
        <v>13</v>
      </c>
      <c r="B60" s="114" t="s">
        <v>2698</v>
      </c>
      <c r="C60" s="116" t="s">
        <v>31</v>
      </c>
      <c r="D60" s="113" t="s">
        <v>2686</v>
      </c>
      <c r="E60" s="137">
        <v>41536</v>
      </c>
      <c r="F60" s="137">
        <v>42004</v>
      </c>
      <c r="G60" s="152">
        <f t="shared" si="3"/>
        <v>15.6</v>
      </c>
      <c r="H60" s="114" t="s">
        <v>2696</v>
      </c>
      <c r="I60" s="113" t="s">
        <v>1070</v>
      </c>
      <c r="J60" s="113" t="s">
        <v>1077</v>
      </c>
      <c r="K60" s="115">
        <v>500740400</v>
      </c>
      <c r="L60" s="116" t="s">
        <v>1148</v>
      </c>
      <c r="M60" s="110">
        <v>1</v>
      </c>
      <c r="N60" s="116" t="s">
        <v>27</v>
      </c>
      <c r="O60" s="116" t="s">
        <v>1148</v>
      </c>
      <c r="P60" s="79"/>
    </row>
    <row r="61" spans="1:16" s="7" customFormat="1" ht="24.75" customHeight="1" outlineLevel="1" x14ac:dyDescent="0.25">
      <c r="A61" s="136">
        <v>14</v>
      </c>
      <c r="B61" s="114" t="s">
        <v>2698</v>
      </c>
      <c r="C61" s="116" t="s">
        <v>31</v>
      </c>
      <c r="D61" s="113" t="s">
        <v>2687</v>
      </c>
      <c r="E61" s="137">
        <v>41536</v>
      </c>
      <c r="F61" s="137">
        <v>42004</v>
      </c>
      <c r="G61" s="152">
        <f t="shared" si="3"/>
        <v>15.6</v>
      </c>
      <c r="H61" s="114" t="s">
        <v>2697</v>
      </c>
      <c r="I61" s="113" t="s">
        <v>1070</v>
      </c>
      <c r="J61" s="113" t="s">
        <v>1070</v>
      </c>
      <c r="K61" s="115">
        <v>47500400</v>
      </c>
      <c r="L61" s="116" t="s">
        <v>1148</v>
      </c>
      <c r="M61" s="110">
        <v>1</v>
      </c>
      <c r="N61" s="116" t="s">
        <v>27</v>
      </c>
      <c r="O61" s="116" t="s">
        <v>1148</v>
      </c>
      <c r="P61" s="79"/>
    </row>
    <row r="62" spans="1:16" s="7" customFormat="1" ht="24.75" customHeight="1" outlineLevel="1" x14ac:dyDescent="0.25">
      <c r="A62" s="136">
        <v>15</v>
      </c>
      <c r="B62" s="114" t="s">
        <v>2698</v>
      </c>
      <c r="C62" s="116" t="s">
        <v>31</v>
      </c>
      <c r="D62" s="113" t="s">
        <v>2688</v>
      </c>
      <c r="E62" s="137">
        <v>41542</v>
      </c>
      <c r="F62" s="137">
        <v>42004</v>
      </c>
      <c r="G62" s="152">
        <f t="shared" si="3"/>
        <v>15.4</v>
      </c>
      <c r="H62" s="114" t="s">
        <v>2696</v>
      </c>
      <c r="I62" s="113" t="s">
        <v>1070</v>
      </c>
      <c r="J62" s="113" t="s">
        <v>1076</v>
      </c>
      <c r="K62" s="115">
        <v>917005008</v>
      </c>
      <c r="L62" s="116" t="s">
        <v>1148</v>
      </c>
      <c r="M62" s="110">
        <v>1</v>
      </c>
      <c r="N62" s="116" t="s">
        <v>27</v>
      </c>
      <c r="O62" s="116" t="s">
        <v>26</v>
      </c>
      <c r="P62" s="79"/>
    </row>
    <row r="63" spans="1:16" s="7" customFormat="1" ht="24.75" customHeight="1" outlineLevel="1" x14ac:dyDescent="0.25">
      <c r="A63" s="136">
        <v>16</v>
      </c>
      <c r="B63" s="64"/>
      <c r="C63" s="65"/>
      <c r="D63" s="63"/>
      <c r="E63" s="137"/>
      <c r="F63" s="137"/>
      <c r="G63" s="152" t="str">
        <f t="shared" si="3"/>
        <v/>
      </c>
      <c r="H63" s="64"/>
      <c r="I63" s="113" t="s">
        <v>1070</v>
      </c>
      <c r="J63" s="113" t="s">
        <v>1072</v>
      </c>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2699</v>
      </c>
      <c r="E114" s="137">
        <v>43878</v>
      </c>
      <c r="F114" s="137">
        <v>44196</v>
      </c>
      <c r="G114" s="152">
        <f>IF(AND(E114&lt;&gt;"",F114&lt;&gt;""),((F114-E114)/30),"")</f>
        <v>10.6</v>
      </c>
      <c r="H114" s="114" t="s">
        <v>2701</v>
      </c>
      <c r="I114" s="113" t="s">
        <v>1070</v>
      </c>
      <c r="J114" s="113" t="s">
        <v>1070</v>
      </c>
      <c r="K114" s="115">
        <v>773988195</v>
      </c>
      <c r="L114" s="100">
        <f>+IF(AND(K114&gt;0,O114="Ejecución"),(K114/877802)*Tabla28[[#This Row],[% participación]],IF(AND(K114&gt;0,O114&lt;&gt;"Ejecución"),"-",""))</f>
        <v>881.73437176037419</v>
      </c>
      <c r="M114" s="116" t="s">
        <v>1148</v>
      </c>
      <c r="N114" s="165">
        <v>1</v>
      </c>
      <c r="O114" s="154" t="s">
        <v>1150</v>
      </c>
      <c r="P114" s="78"/>
    </row>
    <row r="115" spans="1:16" s="6" customFormat="1" ht="24.75" customHeight="1" x14ac:dyDescent="0.25">
      <c r="A115" s="135">
        <v>2</v>
      </c>
      <c r="B115" s="153" t="s">
        <v>2664</v>
      </c>
      <c r="C115" s="155" t="s">
        <v>31</v>
      </c>
      <c r="D115" s="113" t="s">
        <v>2700</v>
      </c>
      <c r="E115" s="137">
        <v>43879</v>
      </c>
      <c r="F115" s="137">
        <v>44196</v>
      </c>
      <c r="G115" s="152">
        <f t="shared" ref="G115:G116" si="4">IF(AND(E115&lt;&gt;"",F115&lt;&gt;""),((F115-E115)/30),"")</f>
        <v>10.566666666666666</v>
      </c>
      <c r="H115" s="114" t="s">
        <v>2702</v>
      </c>
      <c r="I115" s="63" t="s">
        <v>1070</v>
      </c>
      <c r="J115" s="63" t="s">
        <v>1070</v>
      </c>
      <c r="K115" s="68">
        <v>495610932</v>
      </c>
      <c r="L115" s="100">
        <f>+IF(AND(K115&gt;0,O115="Ejecución"),(K115/877802)*Tabla28[[#This Row],[% participación]],IF(AND(K115&gt;0,O115&lt;&gt;"Ejecución"),"-",""))</f>
        <v>564.6044688893395</v>
      </c>
      <c r="M115" s="65" t="s">
        <v>1148</v>
      </c>
      <c r="N115" s="165">
        <v>1</v>
      </c>
      <c r="O115" s="154" t="s">
        <v>1150</v>
      </c>
      <c r="P115" s="78"/>
    </row>
    <row r="116" spans="1:16" s="6" customFormat="1" ht="24.75" customHeight="1" x14ac:dyDescent="0.25">
      <c r="A116" s="135">
        <v>3</v>
      </c>
      <c r="B116" s="153" t="s">
        <v>2664</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2664</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2664</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2664</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2664</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2664</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2664</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2664</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2664</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2664</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2664</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2664</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2664</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2664</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2664</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2664</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2664</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2664</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2664</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2664</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2664</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2664</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2664</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2664</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2664</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2664</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2664</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2664</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2664</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2664</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2664</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2664</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2664</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2664</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2664</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2664</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2664</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2664</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2664</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2664</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2664</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2657</v>
      </c>
      <c r="C168" s="226"/>
      <c r="D168" s="226"/>
      <c r="E168" s="8"/>
      <c r="F168" s="5"/>
      <c r="H168" s="81" t="s">
        <v>2656</v>
      </c>
      <c r="I168" s="207"/>
      <c r="J168" s="208"/>
      <c r="K168" s="208"/>
      <c r="L168" s="208"/>
      <c r="M168" s="208"/>
      <c r="N168" s="208"/>
      <c r="O168" s="20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2668</v>
      </c>
      <c r="C179" s="183"/>
      <c r="D179" s="183"/>
      <c r="E179" s="163">
        <v>0.02</v>
      </c>
      <c r="F179" s="162">
        <v>1E-4</v>
      </c>
      <c r="G179" s="157">
        <f>IF(F179&gt;0,SUM(E179+F179),"")</f>
        <v>2.01E-2</v>
      </c>
      <c r="H179" s="5"/>
      <c r="I179" s="183" t="s">
        <v>2670</v>
      </c>
      <c r="J179" s="183"/>
      <c r="K179" s="183"/>
      <c r="L179" s="183"/>
      <c r="M179" s="164"/>
      <c r="O179" s="8"/>
      <c r="Q179" s="19"/>
      <c r="R179" s="151" t="str">
        <f>IF(M179&gt;0,SUM(L179+M179),"")</f>
        <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2.01E-2</v>
      </c>
      <c r="D185" s="91" t="s">
        <v>2628</v>
      </c>
      <c r="E185" s="94">
        <f>+(C185*SUM(K20:K35))</f>
        <v>16303656.720000001</v>
      </c>
      <c r="F185" s="92"/>
      <c r="G185" s="93"/>
      <c r="H185" s="88"/>
      <c r="I185" s="90" t="s">
        <v>2627</v>
      </c>
      <c r="J185" s="158">
        <f>+SUM(M179:M183)</f>
        <v>0</v>
      </c>
      <c r="K185" s="228" t="s">
        <v>2628</v>
      </c>
      <c r="L185" s="228"/>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41492</v>
      </c>
      <c r="D193" s="5"/>
      <c r="E193" s="118">
        <v>898</v>
      </c>
      <c r="F193" s="5"/>
      <c r="G193" s="5"/>
      <c r="H193" s="139" t="s">
        <v>2703</v>
      </c>
      <c r="J193" s="5"/>
      <c r="K193" s="119">
        <v>41536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40" t="s">
        <v>2704</v>
      </c>
      <c r="J211" s="27" t="s">
        <v>2622</v>
      </c>
      <c r="K211" s="140" t="s">
        <v>2707</v>
      </c>
      <c r="L211" s="21"/>
      <c r="M211" s="21"/>
      <c r="N211" s="21"/>
      <c r="O211" s="8"/>
    </row>
    <row r="212" spans="1:15" x14ac:dyDescent="0.25">
      <c r="A212" s="9"/>
      <c r="B212" s="27" t="s">
        <v>2619</v>
      </c>
      <c r="C212" s="118" t="s">
        <v>2703</v>
      </c>
      <c r="D212" s="21"/>
      <c r="G212" s="27" t="s">
        <v>2621</v>
      </c>
      <c r="H212" s="140" t="s">
        <v>2705</v>
      </c>
      <c r="J212" s="27" t="s">
        <v>2623</v>
      </c>
      <c r="K212" s="139"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2020-12-29T18:49:12Z</cp:lastPrinted>
  <dcterms:created xsi:type="dcterms:W3CDTF">2020-10-14T21:57:42Z</dcterms:created>
  <dcterms:modified xsi:type="dcterms:W3CDTF">2020-12-29T21:37:54Z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