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PUTUMAYO\2- PUERTO CAICEDO CDIS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<sst xmlns="http://schemas.openxmlformats.org/spreadsheetml/2006/main" count="3282" uniqueCount="2743">
  <si>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</si>
  <si>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</si>
  <si>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</si>
  <si>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</si>
  <si>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</si>
  <si>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</si>
  <si>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</si>
  <si>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</si>
  <si>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</si>
  <si>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</si>
  <si>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</si>
  <si>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</si>
  <si>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</si>
  <si>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</si>
  <si>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</si>
  <si>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</si>
  <si>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</si>
  <si>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</si>
  <si>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</si>
  <si>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</si>
  <si>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</si>
  <si>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</si>
  <si>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</si>
  <si>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</si>
  <si>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</si>
  <si>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</si>
  <si>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</si>
  <si>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</si>
  <si>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</si>
  <si>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</si>
  <si>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</si>
  <si>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</si>
  <si>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</si>
  <si>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</si>
  <si>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</si>
  <si>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</si>
  <si>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</si>
  <si>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</si>
  <si>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</si>
  <si>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</si>
  <si>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</si>
  <si>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</si>
  <si>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</si>
  <si>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</si>
  <si>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</si>
  <si>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</si>
  <si>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</si>
  <si>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</si>
  <si>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</si>
  <si>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</si>
  <si>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</si>
  <si>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</si>
  <si>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</si>
  <si>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</si>
  <si>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</si>
  <si>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</si>
  <si>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</si>
  <si>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</si>
  <si>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</si>
  <si>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</si>
  <si>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</si>
  <si>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</si>
  <si>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</si>
  <si>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</si>
  <si>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</si>
  <si>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</si>
  <si>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</si>
  <si>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</si>
  <si>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</si>
  <si>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</si>
  <si>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</si>
  <si>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</si>
  <si>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</si>
  <si>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</si>
  <si>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</si>
  <si>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</si>
  <si>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</si>
  <si>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</si>
  <si>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</si>
  <si>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</si>
  <si>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</si>
  <si>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</si>
  <si>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</si>
  <si>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</si>
  <si>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</si>
  <si>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</si>
  <si>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</si>
  <si>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</si>
  <si>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</si>
  <si>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</si>
  <si>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</si>
  <si>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</si>
  <si>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</si>
  <si>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</si>
  <si>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</si>
  <si>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</si>
  <si>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</si>
  <si>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</si>
  <si>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</si>
  <si>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</si>
  <si>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</si>
  <si>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</si>
  <si>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</si>
  <si>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</si>
  <si>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</si>
  <si>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</si>
  <si>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</si>
  <si>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</si>
  <si>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</si>
  <si>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</si>
  <si>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</si>
  <si>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</si>
  <si>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</si>
  <si>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</si>
  <si>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</si>
  <si>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</si>
  <si>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</si>
  <si>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</si>
  <si>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</si>
  <si>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</si>
  <si>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</si>
  <si>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</si>
  <si>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</si>
  <si>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</si>
  <si>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</si>
  <si>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</si>
  <si>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</si>
  <si>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</si>
  <si>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</si>
  <si>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</si>
  <si>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</si>
  <si>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</si>
  <si>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</si>
  <si>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</si>
  <si>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</si>
  <si>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</si>
  <si>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</si>
  <si>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</si>
  <si>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</si>
  <si>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</si>
  <si>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</si>
  <si>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</si>
  <si>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</si>
  <si>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</si>
  <si>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</si>
  <si>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</si>
  <si>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</si>
  <si>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</si>
  <si>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</si>
  <si>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</si>
  <si>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</si>
  <si>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</si>
  <si>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</si>
  <si>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</si>
  <si>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</si>
  <si>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</si>
  <si>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</si>
  <si>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</si>
  <si>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</si>
  <si>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</si>
  <si>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</si>
  <si>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</si>
  <si>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</si>
  <si>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</si>
  <si>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</si>
  <si>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</si>
  <si>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</si>
  <si>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</si>
  <si>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</si>
  <si>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</si>
  <si>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</si>
  <si>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</si>
  <si>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</si>
  <si>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</si>
  <si>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</si>
  <si>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</si>
  <si>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</si>
  <si>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</si>
  <si>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</si>
  <si>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</si>
  <si>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</si>
  <si>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</si>
  <si>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</si>
  <si>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</si>
  <si>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</si>
  <si>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</si>
  <si>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</si>
  <si>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</si>
  <si>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</si>
  <si>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</si>
  <si>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</si>
  <si>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</si>
  <si>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</si>
  <si>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</si>
  <si>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</si>
  <si>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</si>
  <si>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</si>
  <si>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</si>
  <si>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</si>
  <si>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</si>
  <si>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</si>
  <si>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</si>
  <si>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</si>
  <si>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</si>
  <si>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</si>
  <si>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</si>
  <si>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</si>
  <si>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</si>
  <si>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</si>
  <si>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</si>
  <si>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</si>
  <si>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</si>
  <si>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</si>
  <si>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</si>
  <si>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</si>
  <si>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</si>
  <si>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</si>
  <si>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</si>
  <si>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</si>
  <si>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</si>
  <si>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</si>
  <si>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</si>
  <si>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</si>
  <si>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</si>
  <si>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</si>
  <si>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</si>
  <si>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</si>
  <si>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</si>
  <si>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</si>
  <si>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</si>
  <si>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</si>
  <si>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</si>
  <si>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</si>
  <si>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</si>
  <si>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</si>
  <si>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</si>
  <si>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</si>
  <si>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</si>
  <si>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</si>
  <si>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</si>
  <si>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</si>
  <si>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</si>
  <si>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</si>
  <si>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</si>
  <si>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</si>
  <si>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</si>
  <si>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</si>
  <si>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</si>
  <si>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</si>
  <si>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</si>
  <si>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</si>
  <si>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</si>
  <si>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</si>
  <si>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</si>
  <si>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</si>
  <si>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</si>
  <si>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</si>
  <si>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</si>
  <si>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</si>
  <si>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</si>
  <si>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</si>
  <si>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</si>
  <si>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</si>
  <si>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</si>
  <si>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</si>
  <si>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</si>
  <si>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</si>
  <si>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</si>
  <si>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</si>
  <si>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</si>
  <si>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</si>
  <si>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</si>
  <si>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</si>
  <si>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</si>
  <si>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</si>
  <si>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</si>
  <si>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</si>
  <si>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</si>
  <si>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</si>
  <si>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</si>
  <si>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</si>
  <si>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</si>
  <si>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</si>
  <si>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</si>
  <si>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</si>
  <si>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</si>
  <si>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</si>
  <si>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</si>
  <si>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</si>
  <si>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</si>
  <si>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</si>
  <si>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</si>
  <si>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</si>
  <si>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</si>
  <si>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</si>
  <si>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</si>
  <si>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</si>
  <si>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</si>
  <si>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</si>
  <si>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</si>
  <si>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</si>
  <si>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</si>
  <si>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</si>
  <si>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</si>
  <si>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</si>
  <si>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</si>
  <si>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</si>
  <si>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</si>
  <si>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</si>
  <si>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</si>
  <si>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</si>
  <si>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</si>
  <si>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</si>
  <si>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</si>
  <si>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</si>
  <si>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</si>
  <si>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</si>
  <si>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</si>
  <si>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</si>
  <si>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</si>
  <si>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</si>
  <si>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</si>
  <si>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</si>
  <si>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</si>
  <si>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</si>
  <si>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</si>
  <si>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</si>
  <si>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</si>
  <si>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</si>
  <si>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</si>
  <si>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</si>
  <si>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</si>
  <si>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</si>
  <si>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</si>
  <si>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</si>
  <si>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</si>
  <si>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</si>
  <si>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</si>
  <si>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</si>
  <si>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</si>
  <si>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</si>
  <si>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</si>
  <si>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</si>
  <si>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</si>
  <si>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</si>
  <si>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</si>
  <si>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</si>
  <si>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</si>
  <si>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</si>
  <si>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</si>
  <si>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</si>
  <si>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</si>
  <si>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</si>
  <si>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</si>
  <si>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</si>
  <si>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</si>
  <si>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</si>
  <si>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</si>
  <si>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</si>
  <si>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</si>
  <si>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</si>
  <si>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</si>
  <si>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</si>
  <si>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</si>
  <si>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</si>
  <si>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</si>
  <si>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</si>
  <si>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</si>
  <si>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</si>
  <si>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</si>
  <si>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</si>
  <si>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</si>
  <si>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</si>
  <si>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</si>
  <si>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</si>
  <si>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</si>
  <si>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</si>
  <si>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</si>
  <si>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</si>
  <si>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</si>
  <si>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</si>
  <si>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</si>
  <si>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</si>
  <si>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</si>
  <si>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</si>
  <si>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</si>
  <si>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</si>
  <si>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</si>
  <si>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</si>
  <si>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</si>
  <si>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</si>
  <si>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</si>
  <si>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</si>
  <si>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</si>
  <si>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</si>
  <si>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</si>
  <si>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</si>
  <si>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</si>
  <si>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</si>
  <si>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</si>
  <si>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</si>
  <si>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</si>
  <si>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</si>
  <si>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</si>
  <si>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</si>
  <si>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</si>
  <si>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</si>
  <si>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</si>
  <si>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</si>
  <si>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</si>
  <si>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</si>
  <si>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</si>
  <si>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</si>
  <si>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</si>
  <si>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</si>
  <si>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</si>
  <si>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</si>
  <si>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</si>
  <si>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</si>
  <si>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</si>
  <si>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</si>
  <si>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</si>
  <si>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</si>
  <si>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</si>
  <si>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</si>
  <si>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</si>
  <si>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</si>
  <si>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</si>
  <si>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</si>
  <si>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</si>
  <si>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</si>
  <si>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</si>
  <si>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</si>
  <si>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</si>
  <si>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</si>
  <si>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</si>
  <si>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</si>
  <si>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</si>
  <si>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</si>
  <si>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</si>
  <si>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</si>
  <si>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</si>
  <si>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</si>
  <si>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</si>
  <si>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</si>
  <si>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</si>
  <si>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</si>
  <si>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</si>
  <si>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</si>
  <si>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</si>
  <si>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</si>
  <si>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</si>
  <si>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</si>
  <si>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</si>
  <si>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</si>
  <si>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</si>
  <si>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</si>
  <si>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</si>
  <si>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</si>
  <si>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</si>
  <si>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</si>
  <si>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</si>
  <si>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</si>
  <si>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</si>
  <si>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</si>
  <si>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</si>
  <si>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</si>
  <si>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</si>
  <si>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</si>
  <si>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</si>
  <si>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</si>
  <si>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</si>
  <si>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</si>
  <si>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</si>
  <si>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</si>
  <si>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</si>
  <si>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</si>
  <si>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</si>
  <si>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</si>
  <si>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</si>
  <si>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</si>
  <si>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</si>
  <si>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</si>
  <si>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</si>
  <si>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</si>
  <si>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</si>
  <si>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</si>
  <si>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</si>
  <si>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</si>
  <si>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</si>
  <si>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</si>
  <si>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</si>
  <si>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</si>
  <si>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</si>
  <si>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</si>
  <si>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</si>
  <si>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</si>
  <si>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</si>
  <si>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</si>
  <si>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</si>
  <si>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</si>
  <si>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</si>
  <si>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</si>
  <si>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</si>
  <si>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</si>
  <si>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</si>
  <si>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</si>
  <si>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</si>
  <si>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</si>
  <si>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</si>
  <si>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</si>
  <si>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</si>
  <si>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</si>
  <si>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</si>
  <si>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</si>
  <si>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</si>
  <si>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</si>
  <si>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</si>
  <si>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</si>
  <si>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</si>
  <si>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</si>
  <si>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</si>
  <si>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</si>
  <si>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</si>
  <si>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</si>
  <si>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</si>
  <si>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</si>
  <si>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</si>
  <si>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</si>
  <si>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</si>
  <si>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</si>
  <si>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</si>
  <si>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</si>
  <si>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</si>
  <si>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</si>
  <si>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</si>
  <si>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</si>
  <si>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</si>
  <si>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</si>
  <si>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</si>
  <si>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</si>
  <si>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</si>
  <si>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</si>
  <si>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</si>
  <si>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</si>
  <si>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</si>
  <si>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</si>
  <si>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</si>
  <si>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</si>
  <si>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</si>
  <si>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</si>
  <si>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</si>
  <si>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</si>
  <si>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</si>
  <si>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</si>
  <si>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</si>
  <si>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</si>
  <si>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</si>
  <si>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</si>
  <si>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</si>
  <si>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</si>
  <si>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</si>
  <si>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</si>
  <si>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</si>
  <si>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</si>
  <si>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</si>
  <si>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</si>
  <si>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</si>
  <si>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</si>
  <si>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</si>
  <si>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</si>
  <si>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</si>
  <si>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</si>
  <si>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</si>
  <si>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</si>
  <si>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</si>
  <si>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</si>
  <si>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</si>
  <si>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</si>
  <si>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</si>
  <si>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</si>
  <si>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</si>
  <si>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</si>
  <si>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</si>
  <si>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</si>
  <si>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</si>
  <si>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</si>
  <si>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</si>
  <si>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</si>
  <si>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</si>
  <si>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</si>
  <si>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</si>
  <si>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</si>
  <si>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</si>
  <si>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</si>
  <si>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</si>
  <si>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</si>
  <si>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</si>
  <si>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</si>
  <si>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</si>
  <si>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</si>
  <si>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</si>
  <si>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</si>
  <si>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</si>
  <si>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</si>
  <si>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</si>
  <si>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</si>
  <si>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</si>
  <si>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</si>
  <si>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</si>
  <si>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</si>
  <si>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</si>
  <si>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</si>
  <si>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</si>
  <si>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</si>
  <si>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</si>
  <si>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</si>
  <si>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</si>
  <si>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</si>
  <si>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</si>
  <si>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</si>
  <si>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</si>
  <si>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</si>
  <si>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</si>
  <si>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</si>
  <si>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</si>
  <si>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</si>
  <si>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</si>
  <si>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</si>
  <si>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</si>
  <si>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</si>
  <si>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</si>
  <si>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</si>
  <si>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</si>
  <si>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</si>
  <si>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</si>
  <si>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</si>
  <si>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</si>
  <si>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</si>
  <si>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</si>
  <si>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</si>
  <si>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</si>
  <si>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</si>
  <si>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</si>
  <si>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</si>
  <si>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</si>
  <si>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</si>
  <si>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</si>
  <si>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</si>
  <si>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</si>
  <si>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</si>
  <si>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</si>
  <si>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</si>
  <si>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</si>
  <si>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</si>
  <si>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</si>
  <si>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</si>
  <si>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</si>
  <si>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</si>
  <si>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</si>
  <si>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</si>
  <si>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</si>
  <si>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</si>
  <si>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</si>
  <si>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</si>
  <si>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</si>
  <si>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</si>
  <si>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</si>
  <si>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</si>
  <si>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</si>
  <si>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</si>
  <si>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</si>
  <si>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</si>
  <si>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</si>
  <si>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</si>
  <si>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</si>
  <si>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</si>
  <si>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</si>
  <si>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</si>
  <si>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</si>
  <si>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</si>
  <si>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</si>
  <si>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</si>
  <si>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</si>
  <si>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</si>
  <si>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</si>
  <si>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</si>
  <si>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</si>
  <si>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</si>
  <si>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</si>
  <si>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</si>
  <si>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</si>
  <si>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</si>
  <si>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</si>
  <si>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</si>
  <si>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</si>
  <si>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</si>
  <si>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</si>
  <si>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</si>
  <si>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</si>
  <si>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</si>
  <si>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</si>
  <si>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</si>
  <si>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</si>
  <si>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</si>
  <si>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</si>
  <si>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</si>
  <si>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</si>
  <si>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</si>
  <si>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</si>
  <si>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</si>
  <si>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</si>
  <si>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</si>
  <si>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</si>
  <si>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</si>
  <si>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</si>
  <si>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</si>
  <si>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</si>
  <si>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</si>
  <si>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</si>
  <si>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</si>
  <si>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</si>
  <si>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</si>
  <si>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</si>
  <si>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</si>
  <si>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</si>
  <si>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</si>
  <si>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</si>
  <si>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</si>
  <si>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</si>
  <si>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</si>
  <si>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</si>
  <si>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</si>
  <si>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</si>
  <si>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</si>
  <si>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</si>
  <si>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</si>
  <si>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</si>
  <si>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</si>
  <si>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</si>
  <si>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</si>
  <si>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</si>
  <si>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</si>
  <si>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</si>
  <si>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</si>
  <si>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</si>
  <si>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</si>
  <si>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</si>
  <si>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</si>
  <si>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</si>
  <si>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</si>
  <si>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</si>
  <si>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</si>
  <si>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</si>
  <si>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</si>
  <si>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</si>
  <si>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</si>
  <si>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</si>
  <si>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</si>
  <si>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</si>
  <si>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</si>
  <si>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</si>
  <si>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</si>
  <si>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</si>
  <si>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</si>
  <si>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</si>
  <si>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</si>
  <si>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</si>
  <si>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</si>
  <si>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</si>
  <si>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</si>
  <si>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</si>
  <si>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</si>
  <si>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</si>
  <si>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</si>
  <si>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</si>
  <si>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</si>
  <si>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</si>
  <si>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</si>
  <si>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</si>
  <si>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</si>
  <si>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</si>
  <si>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</si>
  <si>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</si>
  <si>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</si>
  <si>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</si>
  <si>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</si>
  <si>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</si>
  <si>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</si>
  <si>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</si>
  <si>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</si>
  <si>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</si>
  <si>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</si>
  <si>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</si>
  <si>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</si>
  <si>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</si>
  <si>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</si>
  <si>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</si>
  <si>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</si>
  <si>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</si>
  <si>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</si>
  <si>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</si>
  <si>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</si>
  <si>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</si>
  <si>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</si>
  <si>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</si>
  <si>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</si>
  <si>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</si>
  <si>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</si>
  <si>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</si>
  <si>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</si>
  <si>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</si>
  <si>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</si>
  <si>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</si>
  <si>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</si>
  <si>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</si>
  <si>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</si>
  <si>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</si>
  <si>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</si>
  <si>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</si>
  <si>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</si>
  <si>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</si>
  <si>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</si>
  <si>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</si>
  <si>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</si>
  <si>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</si>
  <si>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</si>
  <si>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</si>
  <si>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</si>
  <si>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</si>
  <si>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</si>
  <si>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</si>
  <si>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</si>
  <si>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</si>
  <si>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</si>
  <si>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</si>
  <si>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</si>
  <si>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</si>
  <si>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</si>
  <si>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</si>
  <si>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</si>
  <si>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</si>
  <si>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</si>
  <si>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</si>
  <si>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</si>
  <si>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</si>
  <si>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</si>
  <si>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</si>
  <si>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</si>
  <si>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</si>
  <si>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</si>
  <si>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</si>
  <si>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</si>
  <si>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</si>
  <si>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</si>
  <si>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</si>
  <si>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</si>
  <si>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</si>
  <si>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</si>
  <si>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</si>
  <si>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</si>
  <si>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</si>
  <si>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</si>
  <si>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</si>
  <si>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</si>
  <si>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</si>
  <si>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</si>
  <si>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</si>
  <si>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</si>
  <si>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</si>
  <si>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</si>
  <si>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</si>
  <si>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</si>
  <si>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</si>
  <si>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</si>
  <si>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</si>
  <si>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</si>
  <si>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</si>
  <si>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</si>
  <si>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</si>
  <si>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</si>
  <si>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</si>
  <si>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</si>
  <si>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</si>
  <si>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</si>
  <si>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</si>
  <si>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</si>
  <si>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</si>
  <si>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</si>
  <si>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</si>
  <si>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</si>
  <si>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</si>
  <si>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</si>
  <si>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</si>
  <si>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</si>
  <si>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</si>
  <si>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</si>
  <si>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</si>
  <si>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</si>
  <si>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</si>
  <si>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</si>
  <si>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</si>
  <si>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</si>
  <si>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</si>
  <si>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</si>
  <si>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</si>
  <si>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</si>
  <si>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</si>
  <si>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</si>
  <si>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</si>
  <si>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</si>
  <si>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</si>
  <si>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</si>
  <si>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</si>
  <si>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</si>
  <si>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</si>
  <si>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</si>
  <si>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</si>
  <si>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</si>
  <si>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</si>
  <si>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</si>
  <si>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</si>
  <si>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</si>
  <si>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</si>
  <si>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</si>
  <si>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</si>
  <si>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</si>
  <si>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</si>
  <si>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</si>
  <si>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</si>
  <si>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</si>
  <si>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</si>
  <si>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</si>
  <si>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</si>
  <si>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</si>
  <si>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</si>
  <si>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</si>
  <si>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</si>
  <si>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</si>
  <si>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</si>
  <si>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</si>
  <si>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</si>
  <si>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</si>
  <si>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</si>
  <si>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</si>
  <si>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</si>
  <si>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</si>
  <si>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</si>
  <si>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</si>
  <si>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</si>
  <si>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</si>
  <si>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</si>
  <si>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</si>
  <si>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</si>
  <si>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</si>
  <si>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</si>
  <si>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</si>
  <si>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</si>
  <si>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</si>
  <si>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</si>
  <si>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</si>
  <si>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</si>
  <si>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</si>
  <si>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</si>
  <si>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</si>
  <si>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</si>
  <si>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</si>
  <si>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</si>
  <si>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</si>
  <si>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</si>
  <si>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</si>
  <si>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</si>
  <si>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</si>
  <si>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</si>
  <si>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</si>
  <si>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</si>
  <si>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</si>
  <si>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</si>
  <si>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</si>
  <si>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</si>
  <si>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</si>
  <si>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</si>
  <si>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</si>
  <si>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</si>
  <si>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</si>
  <si>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</si>
  <si>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</si>
  <si>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</si>
  <si>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</si>
  <si>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</si>
  <si>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</si>
  <si>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</si>
  <si>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</si>
  <si>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</si>
  <si>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</si>
  <si>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</si>
  <si>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</si>
  <si>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</si>
  <si>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</si>
  <si>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</si>
  <si>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</si>
  <si>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</si>
  <si>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</si>
  <si>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</si>
  <si>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</si>
  <si>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</si>
  <si>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</si>
  <si>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</si>
  <si>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</si>
  <si>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</si>
  <si>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</si>
  <si>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</si>
  <si>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</si>
  <si>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</si>
  <si>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</si>
  <si>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</si>
  <si>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</si>
  <si>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</si>
  <si>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</si>
  <si>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</si>
  <si>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</si>
  <si>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</si>
  <si>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</si>
  <si>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</si>
  <si>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</si>
  <si>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</si>
  <si>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</si>
  <si>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</si>
  <si>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</si>
  <si>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</si>
  <si>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</si>
  <si>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</si>
  <si>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</si>
  <si>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</si>
  <si>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</si>
  <si>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</si>
  <si>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</si>
  <si>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</si>
  <si>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</si>
  <si>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</si>
  <si>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</si>
  <si>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</si>
  <si>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</si>
  <si>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</si>
  <si>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</si>
  <si>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</si>
  <si>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</si>
  <si>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</si>
  <si>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</si>
  <si>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</si>
  <si>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</si>
  <si>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</si>
  <si>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</si>
  <si>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</si>
  <si>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</si>
  <si>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</si>
  <si>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</si>
  <si>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</si>
  <si>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</si>
  <si>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</si>
  <si>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</si>
  <si>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</si>
  <si>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</si>
  <si>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</si>
  <si>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</si>
  <si>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</si>
  <si>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</si>
  <si>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</si>
  <si>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</si>
  <si>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</si>
  <si>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</si>
  <si>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</si>
  <si>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</si>
  <si>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</si>
  <si>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</si>
  <si>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</si>
  <si>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</si>
  <si>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</si>
  <si>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</si>
  <si>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</si>
  <si>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</si>
  <si>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</si>
  <si>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</si>
  <si>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</si>
  <si>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</si>
  <si>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</si>
  <si>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</si>
  <si>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</si>
  <si>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</si>
  <si>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</si>
  <si>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</si>
  <si>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</si>
  <si>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</si>
  <si>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</si>
  <si>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</si>
  <si>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</si>
  <si>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</si>
  <si>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</si>
  <si>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</si>
  <si>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</si>
  <si>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</si>
  <si>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</si>
  <si>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</si>
  <si>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</si>
  <si>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</si>
  <si>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</si>
  <si>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</si>
  <si>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</si>
  <si>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</si>
  <si>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</si>
  <si>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</si>
  <si>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</si>
  <si>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</si>
  <si>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</si>
  <si>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</si>
  <si>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</si>
  <si>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</si>
  <si>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</si>
  <si>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</si>
  <si>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</si>
  <si>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</si>
  <si>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</si>
  <si>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</si>
  <si>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</si>
  <si>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</si>
  <si>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</si>
  <si>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</si>
  <si>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</si>
  <si>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</si>
  <si>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</si>
  <si>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</si>
  <si>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</si>
  <si>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</si>
  <si>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</si>
  <si>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</si>
  <si>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</si>
  <si>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</si>
  <si>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</si>
  <si>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</si>
  <si>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</si>
  <si>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</si>
  <si>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</si>
  <si>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</si>
  <si>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</si>
  <si>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</si>
  <si>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</si>
  <si>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</si>
  <si>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</si>
  <si>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</si>
  <si>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</si>
  <si>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</si>
  <si>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</si>
  <si>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</si>
  <si>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</si>
  <si>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</si>
  <si>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</si>
  <si>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</si>
  <si>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</si>
  <si>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</si>
  <si>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</si>
  <si>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</si>
  <si>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</si>
  <si>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</si>
  <si>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</si>
  <si>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</si>
  <si>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</si>
  <si>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</si>
  <si>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</si>
  <si>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</si>
  <si>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</si>
  <si>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</si>
  <si>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</si>
  <si>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</si>
  <si>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</si>
  <si>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</si>
  <si>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</si>
  <si>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</si>
  <si>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</si>
  <si>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</si>
  <si>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</si>
  <si>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</si>
  <si>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</si>
  <si>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</si>
  <si>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</si>
  <si>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</si>
  <si>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</si>
  <si>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</si>
  <si>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</si>
  <si>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</si>
  <si>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</si>
  <si>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</si>
  <si>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</si>
  <si>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</si>
  <si>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</si>
  <si>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</si>
  <si>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</si>
  <si>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</si>
  <si>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</si>
  <si>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</si>
  <si>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</si>
  <si>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</si>
  <si>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</si>
  <si>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</si>
  <si>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</si>
  <si>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</si>
  <si>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</si>
  <si>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</si>
  <si>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</si>
  <si>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</si>
  <si>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</si>
  <si>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</si>
  <si>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</si>
  <si>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</si>
  <si>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</si>
  <si>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</si>
  <si>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</si>
  <si>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</si>
  <si>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</si>
  <si>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</si>
  <si>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</si>
  <si>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</si>
  <si>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</si>
  <si>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</si>
  <si>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</si>
  <si>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</si>
  <si>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</si>
  <si>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</si>
  <si>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</si>
  <si>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</si>
  <si>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</si>
  <si>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</si>
  <si>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</si>
  <si>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</si>
  <si>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</si>
  <si>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</si>
  <si>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</si>
  <si>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</si>
  <si>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</si>
  <si>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</si>
  <si>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</si>
  <si>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</si>
  <si>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</si>
  <si>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</si>
  <si>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</si>
  <si>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</si>
  <si>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</si>
  <si>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</si>
  <si>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</si>
  <si>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</si>
  <si>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</si>
  <si>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</si>
  <si>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</si>
  <si>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</si>
  <si>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</si>
  <si>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</si>
  <si>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</si>
  <si>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</si>
  <si>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</si>
  <si>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</si>
  <si>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</si>
  <si>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</si>
  <si>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</si>
  <si>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</si>
  <si>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</si>
  <si>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</si>
  <si>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</si>
  <si>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</si>
  <si>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</si>
  <si>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</si>
  <si>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</si>
  <si>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</si>
  <si>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</si>
  <si>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</si>
  <si>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</si>
  <si>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</si>
  <si>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</si>
  <si>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</si>
  <si>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</si>
  <si>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</si>
  <si>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</si>
  <si>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</si>
  <si>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</si>
  <si>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</si>
  <si>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</si>
  <si>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</si>
  <si>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</si>
  <si>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</si>
  <si>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</si>
  <si>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</si>
  <si>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</si>
  <si>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</si>
  <si>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</si>
  <si>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</si>
  <si>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</si>
  <si>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</si>
  <si>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</si>
  <si>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</si>
  <si>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</si>
  <si>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</si>
  <si>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</si>
  <si>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</si>
  <si>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</si>
  <si>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</si>
  <si>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</si>
  <si>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</si>
  <si>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</si>
  <si>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</si>
  <si>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</si>
  <si>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</si>
  <si>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</si>
  <si>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</si>
  <si>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</si>
  <si>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</si>
  <si>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</si>
  <si>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</si>
  <si>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</si>
  <si>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</si>
  <si>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</si>
  <si>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</si>
  <si>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</si>
  <si>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</si>
  <si>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</si>
  <si>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</si>
  <si>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</si>
  <si>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</si>
  <si>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</si>
  <si>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</si>
  <si>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</si>
  <si>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</si>
  <si>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</si>
  <si>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</si>
  <si>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</si>
  <si>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</si>
  <si>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</si>
  <si>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</si>
  <si>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</si>
  <si>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</si>
  <si>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</si>
  <si>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</si>
  <si>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</si>
  <si>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</si>
  <si>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</si>
  <si>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</si>
  <si>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</si>
  <si>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</si>
  <si>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</si>
  <si>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</si>
  <si>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</si>
  <si>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</si>
  <si>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</si>
  <si>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</si>
  <si>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</si>
  <si>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</si>
  <si>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</si>
  <si>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</si>
  <si>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</si>
  <si>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</si>
  <si>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</si>
  <si>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</si>
  <si>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</si>
  <si>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</si>
  <si>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</si>
  <si>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</si>
  <si>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</si>
  <si>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</si>
  <si>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</si>
  <si>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</si>
  <si>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</si>
  <si>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</si>
  <si>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</si>
  <si>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</si>
  <si>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</si>
  <si>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</si>
  <si>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</si>
  <si>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</si>
  <si>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</si>
  <si>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</si>
  <si>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</si>
  <si>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</si>
  <si>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</si>
  <si>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</si>
  <si>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</si>
  <si>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</si>
  <si>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</si>
  <si>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</si>
  <si>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</si>
  <si>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</si>
  <si>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</si>
  <si>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</si>
  <si>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</si>
  <si>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</si>
  <si>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</si>
  <si>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</si>
  <si>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</si>
  <si>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</si>
  <si>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</si>
  <si>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</si>
  <si>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</si>
  <si>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</si>
  <si>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</si>
  <si>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</si>
  <si>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</si>
  <si>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</si>
  <si>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</si>
  <si>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</si>
  <si>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</si>
  <si>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</si>
  <si>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</si>
  <si>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</si>
  <si>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</si>
  <si>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</si>
  <si>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</si>
  <si>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</si>
  <si>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</si>
  <si>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</si>
  <si>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</si>
  <si>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</si>
  <si>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</si>
  <si>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</si>
  <si>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</si>
  <si>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</si>
  <si>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</si>
  <si>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</si>
  <si>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</si>
  <si>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</si>
  <si>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</si>
  <si>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</si>
  <si>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</si>
  <si>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</si>
  <si>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</si>
  <si>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</si>
  <si>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</si>
  <si>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</si>
  <si>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</si>
  <si>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</si>
  <si>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</si>
  <si>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</si>
  <si>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</si>
  <si>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</si>
  <si>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</si>
  <si>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</si>
  <si>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</si>
  <si>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</si>
  <si>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</si>
  <si>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</si>
  <si>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</si>
  <si>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</si>
  <si>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</si>
  <si>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</si>
  <si>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</si>
  <si>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</si>
  <si>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</si>
  <si>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</si>
  <si>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</si>
  <si>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</si>
  <si>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</si>
  <si>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</si>
  <si>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</si>
  <si>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</si>
  <si>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</si>
  <si>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</si>
  <si>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</si>
  <si>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</si>
  <si>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</si>
  <si>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</si>
  <si>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</si>
  <si>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</si>
  <si>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</si>
  <si>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</si>
  <si>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</si>
  <si>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</si>
  <si>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</si>
  <si>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</si>
  <si>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</si>
  <si>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</si>
  <si>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</si>
  <si>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</si>
  <si>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</si>
  <si>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</si>
  <si>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</si>
  <si>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</si>
  <si>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</si>
  <si>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</si>
  <si>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</si>
  <si>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</si>
  <si>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</si>
  <si>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</si>
  <si>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</si>
  <si>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</si>
  <si>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</si>
  <si>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</si>
  <si>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</si>
  <si>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</si>
  <si>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</si>
  <si>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</si>
  <si>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</si>
  <si>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</si>
  <si>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</si>
  <si>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</si>
  <si>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</si>
  <si>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</si>
  <si>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</si>
  <si>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</si>
  <si>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</si>
  <si>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</si>
  <si>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</si>
  <si>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</si>
  <si>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</si>
  <si>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</si>
  <si>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</si>
  <si>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</si>
  <si>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</si>
  <si>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</si>
  <si>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</si>
  <si>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</si>
  <si>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</si>
  <si>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</si>
  <si>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</si>
  <si>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</si>
  <si>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</si>
  <si>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</si>
  <si>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</si>
  <si>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</si>
  <si>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</si>
  <si>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</si>
  <si>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</si>
  <si>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</si>
  <si>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</si>
  <si>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</si>
  <si>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</si>
  <si>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</si>
  <si>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</si>
  <si>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</si>
  <si>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</si>
  <si>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</si>
  <si>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</si>
  <si>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</si>
  <si>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</si>
  <si>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</si>
  <si>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</si>
  <si>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</si>
  <si>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</si>
  <si>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</si>
  <si>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</si>
  <si>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</si>
  <si>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</si>
  <si>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</si>
  <si>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</si>
  <si>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</si>
  <si>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</si>
  <si>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</si>
  <si>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</si>
  <si>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</si>
  <si>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</si>
  <si>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</si>
  <si>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</si>
  <si>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</si>
  <si>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</si>
  <si>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</si>
  <si>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</si>
  <si>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</si>
  <si>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</si>
  <si>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</si>
  <si>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</si>
  <si>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</si>
  <si>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</si>
  <si>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</si>
  <si>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</si>
  <si>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</si>
  <si>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</si>
  <si>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</si>
  <si>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</si>
  <si>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</si>
  <si>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</si>
  <si>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</si>
  <si>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</si>
  <si>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</si>
  <si>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</si>
  <si>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</si>
  <si>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</si>
  <si>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</si>
  <si>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</si>
  <si>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</si>
  <si>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</si>
  <si>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</si>
  <si>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</si>
  <si>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</si>
  <si>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</si>
  <si>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</si>
  <si>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</si>
  <si>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</si>
  <si>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</si>
  <si>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</si>
  <si>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</si>
  <si>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</si>
  <si>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</si>
  <si>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</si>
  <si>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</si>
  <si>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</si>
  <si>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</si>
  <si>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</si>
  <si>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</si>
  <si>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</si>
  <si>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</si>
  <si>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</si>
  <si>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</si>
  <si>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</si>
  <si>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</si>
  <si>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</si>
  <si>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</si>
  <si>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</si>
  <si>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</si>
  <si>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</si>
  <si>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</si>
  <si>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</si>
  <si>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</si>
  <si>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</si>
  <si>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</si>
  <si>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</si>
  <si>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</si>
  <si>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</si>
  <si>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</si>
  <si>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</si>
  <si>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</si>
  <si>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</si>
  <si>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</si>
  <si>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</si>
  <si>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</si>
  <si>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</si>
  <si>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</si>
  <si>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</si>
  <si>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</si>
  <si>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</si>
  <si>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</si>
  <si>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</si>
  <si>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</si>
  <si>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</si>
  <si>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</si>
  <si>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</si>
  <si>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</si>
  <si>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</si>
  <si>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</si>
  <si>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</si>
  <si>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</si>
  <si>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</si>
  <si>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</si>
  <si>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</si>
  <si>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</si>
  <si>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</si>
  <si>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</si>
  <si>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</si>
  <si>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</si>
  <si>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</si>
  <si>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</si>
  <si>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</si>
  <si>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</si>
  <si>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</si>
  <si>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</si>
  <si>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</si>
  <si>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</si>
  <si>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</si>
  <si>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</si>
  <si>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</si>
  <si>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</si>
  <si>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</si>
  <si>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</si>
  <si>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</si>
  <si>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</si>
  <si>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</si>
  <si>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</si>
  <si>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</si>
  <si>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</si>
  <si>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</si>
  <si>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</si>
  <si>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</si>
  <si>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</si>
  <si>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</si>
  <si>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</si>
  <si>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</si>
  <si>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</si>
  <si>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</si>
  <si>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</si>
  <si>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</si>
  <si>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</si>
  <si>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</si>
  <si>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</si>
  <si>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</si>
  <si>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</si>
  <si>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</si>
  <si>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</si>
  <si>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</si>
  <si>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</si>
  <si>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</si>
  <si>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</si>
  <si>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</si>
  <si>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</si>
  <si>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</si>
  <si>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</si>
  <si>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</si>
  <si>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</si>
  <si>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</si>
  <si>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</si>
  <si>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</si>
  <si>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</si>
  <si>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</si>
  <si>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</si>
  <si>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</si>
  <si>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</si>
  <si>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</si>
  <si>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</si>
  <si>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</si>
  <si>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</si>
  <si>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</si>
  <si>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</si>
  <si>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</si>
  <si>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</si>
  <si>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</si>
  <si>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</si>
  <si>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</si>
  <si>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</si>
  <si>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</si>
  <si>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</si>
  <si>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</si>
  <si>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</si>
  <si>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</si>
  <si>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</si>
  <si>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</si>
  <si>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</si>
  <si>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</si>
  <si>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</si>
  <si>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</si>
  <si>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</si>
  <si>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</si>
  <si>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</si>
  <si>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</si>
  <si>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</si>
  <si>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</si>
  <si>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</si>
  <si>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</si>
  <si>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</si>
  <si>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</si>
  <si>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</si>
  <si>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</si>
  <si>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</si>
  <si>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</si>
  <si>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</si>
  <si>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</si>
  <si>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</si>
  <si>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</si>
  <si>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</si>
  <si>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</si>
  <si>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</si>
  <si>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</si>
  <si>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</si>
  <si>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</si>
  <si>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</si>
  <si>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</si>
  <si>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</si>
  <si>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</si>
  <si>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</si>
  <si>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</si>
  <si>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</si>
  <si>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</si>
  <si>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</si>
  <si>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</si>
  <si>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</si>
  <si>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</si>
  <si>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</si>
  <si>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</si>
  <si>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</si>
  <si>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</si>
  <si>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</si>
  <si>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</si>
  <si>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</si>
  <si>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</si>
  <si>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</si>
  <si>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</si>
  <si>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</si>
  <si>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</si>
  <si>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</si>
  <si>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</si>
  <si>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</si>
  <si>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</si>
  <si>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</si>
  <si>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</si>
  <si>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</si>
  <si>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</si>
  <si>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</si>
  <si>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</si>
  <si>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</si>
  <si>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</si>
  <si>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</si>
  <si>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</si>
  <si>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</si>
  <si>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</si>
  <si>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</si>
  <si>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</si>
  <si>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</si>
  <si>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</si>
  <si>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</si>
  <si>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</si>
  <si>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</si>
  <si>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</si>
  <si>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</si>
  <si>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</si>
  <si>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</si>
  <si>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</si>
  <si>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</si>
  <si>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</si>
  <si>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</si>
  <si>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</si>
  <si>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</si>
  <si>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</si>
  <si>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</si>
  <si>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</si>
  <si>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</si>
  <si>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</si>
  <si>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</si>
  <si>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</si>
  <si>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</si>
  <si>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</si>
  <si>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</si>
  <si>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</si>
  <si>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</si>
  <si>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</si>
  <si>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</si>
  <si>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</si>
  <si>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</si>
  <si>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</si>
  <si>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</si>
  <si>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</si>
  <si>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</si>
  <si>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</si>
  <si>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</si>
  <si>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</si>
  <si>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</si>
  <si>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</si>
  <si>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</si>
  <si>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</si>
  <si>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</si>
  <si>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</si>
  <si>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</si>
  <si>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</si>
  <si>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</si>
  <si>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</si>
  <si>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</si>
  <si>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</si>
  <si>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</si>
  <si>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</si>
  <si>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</si>
  <si>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</si>
  <si>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</si>
  <si>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</si>
  <si>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</si>
  <si>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</si>
  <si>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</si>
  <si>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</si>
  <si>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</si>
  <si>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</si>
  <si>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</si>
  <si>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</si>
  <si>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</si>
  <si>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</si>
  <si>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</si>
  <si>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</si>
  <si>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</si>
  <si>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</si>
  <si>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</si>
  <si>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</si>
  <si>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</si>
  <si>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</si>
  <si>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</si>
  <si>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</si>
  <si>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</si>
  <si>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</si>
  <si>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</si>
  <si>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</si>
  <si>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</si>
  <si>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</si>
  <si>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</si>
  <si>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</si>
  <si>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</si>
  <si>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</si>
  <si>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</si>
  <si>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</si>
  <si>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</si>
  <si>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</si>
  <si>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</si>
  <si>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</si>
  <si>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</si>
  <si>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</si>
  <si>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</si>
  <si>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</si>
  <si>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</si>
  <si>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</si>
  <si>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</si>
  <si>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</si>
  <si>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</si>
  <si>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</si>
  <si>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</si>
  <si>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</si>
  <si>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</si>
  <si>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</si>
  <si>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</si>
  <si>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</si>
  <si>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</si>
  <si>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</si>
  <si>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</si>
  <si>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</si>
  <si>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</si>
  <si>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</si>
  <si>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</si>
  <si>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</si>
  <si>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</si>
  <si>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</si>
  <si>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</si>
  <si>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</si>
  <si>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</si>
  <si>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</si>
  <si>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</si>
  <si>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</si>
  <si>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</si>
  <si>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</si>
  <si>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</si>
  <si>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</si>
  <si>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</si>
  <si>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</si>
  <si>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</si>
  <si>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</si>
  <si>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</si>
  <si>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</si>
  <si>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</si>
  <si>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</si>
  <si>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</si>
  <si>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</si>
  <si>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</si>
  <si>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</si>
  <si>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</si>
  <si>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</si>
  <si>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</si>
  <si>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</si>
  <si>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</si>
  <si>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</si>
  <si>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</si>
  <si>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</si>
  <si>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</si>
  <si>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</si>
  <si>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</si>
  <si>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</si>
  <si>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</si>
  <si>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</si>
  <si>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</si>
  <si>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</si>
  <si>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</si>
  <si>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</si>
  <si>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</si>
  <si>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</si>
  <si>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</si>
  <si>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</si>
  <si>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</si>
  <si>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</si>
  <si>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</si>
  <si>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</si>
  <si>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</si>
  <si>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</si>
  <si>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</si>
  <si>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</si>
  <si>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</si>
  <si>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</si>
  <si>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</si>
  <si>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</si>
  <si>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</si>
  <si>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</si>
  <si>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</si>
  <si>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</si>
  <si>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</si>
  <si>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</si>
  <si>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</si>
  <si>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</si>
  <si>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</si>
  <si>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</si>
  <si>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</si>
  <si>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</si>
  <si>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</si>
  <si>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</si>
  <si>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</si>
  <si>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</si>
  <si>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</si>
  <si>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</si>
  <si>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</si>
  <si>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</si>
  <si>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</si>
  <si>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</si>
  <si>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</si>
  <si>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</si>
  <si>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</si>
  <si>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</si>
  <si>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</si>
  <si>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</si>
  <si>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</si>
  <si>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</si>
  <si>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</si>
  <si>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</si>
  <si>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</si>
  <si>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</si>
  <si>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</si>
  <si>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</si>
  <si>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</si>
  <si>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</si>
  <si>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</si>
  <si>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</si>
  <si>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</si>
  <si>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</si>
  <si>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</si>
  <si>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</si>
  <si>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</si>
  <si>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</si>
  <si>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</si>
  <si>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</si>
  <si>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</si>
  <si>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</si>
  <si>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</si>
  <si>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</si>
  <si>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</si>
  <si>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</si>
  <si>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</si>
  <si>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</si>
  <si>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</si>
  <si>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</si>
  <si>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</si>
  <si>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</si>
  <si>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</si>
  <si>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</si>
  <si>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</si>
  <si>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</si>
  <si>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</si>
  <si>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</si>
  <si>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</si>
  <si>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</si>
  <si>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</si>
  <si>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</si>
  <si>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</si>
  <si>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</si>
  <si>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</si>
  <si>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</si>
  <si>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</si>
  <si>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</si>
  <si>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</si>
  <si>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</si>
  <si>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</si>
  <si>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</si>
  <si>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</si>
  <si>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</si>
  <si>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</si>
  <si>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</si>
  <si>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</si>
  <si>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</si>
  <si>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</si>
  <si>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</si>
  <si>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</si>
  <si>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</si>
  <si>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</si>
  <si>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</si>
  <si>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</si>
  <si>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</si>
  <si>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</si>
  <si>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</si>
  <si>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</si>
  <si>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</si>
  <si>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</si>
  <si>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</si>
  <si>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</si>
  <si>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</si>
  <si>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</si>
  <si>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</si>
  <si>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</si>
  <si>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</si>
  <si>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</si>
  <si>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</si>
  <si>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</si>
  <si>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</si>
  <si>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</si>
  <si>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</si>
  <si>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</si>
  <si>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</si>
  <si>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</si>
  <si>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</si>
  <si>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</si>
  <si>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</si>
  <si>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</si>
  <si>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</si>
  <si>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</si>
  <si>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</si>
  <si>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</si>
  <si>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</si>
  <si>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</si>
  <si>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</si>
  <si>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</si>
  <si>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</si>
  <si>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</si>
  <si>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</si>
  <si>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</si>
  <si>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</si>
  <si>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</si>
  <si>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</si>
  <si>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</si>
  <si>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</si>
  <si>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</si>
  <si>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</si>
  <si>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</si>
  <si>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</si>
  <si>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</si>
  <si>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</si>
  <si>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</si>
  <si>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</si>
  <si>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</si>
  <si>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</si>
  <si>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</si>
  <si>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</si>
  <si>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</si>
  <si>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</si>
  <si>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</si>
  <si>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</si>
  <si>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</si>
  <si>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</si>
  <si>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</si>
  <si>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</si>
  <si>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</si>
  <si>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</si>
  <si>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</si>
  <si>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</si>
  <si>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</si>
  <si>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</si>
  <si>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</si>
  <si>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</si>
  <si>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</si>
  <si>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</si>
  <si>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</si>
  <si>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</si>
  <si>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</si>
  <si>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</si>
  <si>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</si>
  <si>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</si>
  <si>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</si>
  <si>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</si>
  <si>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</si>
  <si>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</si>
  <si>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</si>
  <si>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</si>
  <si>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</si>
  <si>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</si>
  <si>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</si>
  <si>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</si>
  <si>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</si>
  <si>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</si>
  <si>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</si>
  <si>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</si>
  <si>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</si>
  <si>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</si>
  <si>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</si>
  <si>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</si>
  <si>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</si>
  <si>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</si>
  <si>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</si>
  <si>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</si>
  <si>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</si>
  <si>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</si>
  <si>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</si>
  <si>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</si>
  <si>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</si>
  <si>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</si>
  <si>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</si>
  <si>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</si>
  <si>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</si>
  <si>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</si>
  <si>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</si>
  <si>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</si>
  <si>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</si>
  <si>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</si>
  <si>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</si>
  <si>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</si>
  <si>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</si>
  <si>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</si>
  <si>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</si>
  <si>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</si>
  <si>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</si>
  <si>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</si>
  <si>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</si>
  <si>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</si>
  <si>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</si>
  <si>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</si>
  <si>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</si>
  <si>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</si>
  <si>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</si>
  <si>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</si>
  <si>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</si>
  <si>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</si>
  <si>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</si>
  <si>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</si>
  <si>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</si>
  <si>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</si>
  <si>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</si>
  <si>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</si>
  <si>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</si>
  <si>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</si>
  <si>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</si>
  <si>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</si>
  <si>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</si>
  <si>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</si>
  <si>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</si>
  <si>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</si>
  <si>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</si>
  <si>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</si>
  <si>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</si>
  <si>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</si>
  <si>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</si>
  <si>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</si>
  <si>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</si>
  <si>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</si>
  <si>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</si>
  <si>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</si>
  <si>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</si>
  <si>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</si>
  <si>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</si>
  <si>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</si>
  <si>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</si>
  <si>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</si>
  <si>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</si>
  <si>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</si>
  <si>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</si>
  <si>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</si>
  <si>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</si>
  <si>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</si>
  <si>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</si>
  <si>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</si>
  <si>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</si>
  <si>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</si>
  <si>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</si>
  <si>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</si>
  <si>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</si>
  <si>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</si>
  <si>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</si>
  <si>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</si>
  <si>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</si>
  <si>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</si>
  <si>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</si>
  <si>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</si>
  <si>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</si>
  <si>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</si>
  <si>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</si>
  <si>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</si>
  <si>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</si>
  <si>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</si>
  <si>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</si>
  <si>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</si>
  <si>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</si>
  <si>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</si>
  <si>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</si>
  <si>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</si>
  <si>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</si>
  <si>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</si>
  <si>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</si>
  <si>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</si>
  <si>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</si>
  <si>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</si>
  <si>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</si>
  <si>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</si>
  <si>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</si>
  <si>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</si>
  <si>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</si>
  <si>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</si>
  <si>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</si>
  <si>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</si>
  <si>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</si>
  <si>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</si>
  <si>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</si>
  <si>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</si>
  <si>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</si>
  <si>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</si>
  <si>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</si>
  <si>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</si>
  <si>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</si>
  <si>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</si>
  <si>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</si>
  <si>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</si>
  <si>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</si>
  <si>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</si>
  <si>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</si>
  <si>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</si>
  <si>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</si>
  <si>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</si>
  <si>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</si>
  <si>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</si>
  <si>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</si>
  <si>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</si>
  <si>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</si>
  <si>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</si>
  <si>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</si>
  <si>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</si>
  <si>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</si>
  <si>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</si>
  <si>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</si>
  <si>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</si>
  <si>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</si>
  <si>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</si>
  <si>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</si>
  <si>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</si>
  <si>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</si>
  <si>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</si>
  <si>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</si>
  <si>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</si>
  <si>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</si>
  <si>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</si>
  <si>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</si>
  <si>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</si>
  <si>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</si>
  <si>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</si>
  <si>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</si>
  <si>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</si>
  <si>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</si>
  <si>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</si>
  <si>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</si>
  <si>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</si>
  <si>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</si>
  <si>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</si>
  <si>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</si>
  <si>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</si>
  <si>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</si>
  <si>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</si>
  <si>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</si>
  <si>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</si>
  <si>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</si>
  <si>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</si>
  <si>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</si>
  <si>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</si>
  <si>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</si>
  <si>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</si>
  <si>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</si>
  <si>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</si>
  <si>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</si>
  <si>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</si>
  <si>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</si>
  <si>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</si>
  <si>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</si>
  <si>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</si>
  <si>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</si>
  <si>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</si>
  <si>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</si>
  <si>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</si>
  <si>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</si>
  <si>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</si>
  <si>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</si>
  <si>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</si>
  <si>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</si>
  <si>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</si>
  <si>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</si>
  <si>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</si>
  <si>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</si>
  <si>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</si>
  <si>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</si>
  <si>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</si>
  <si>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</si>
  <si>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</si>
  <si>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</si>
  <si>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</si>
  <si>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</si>
  <si>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</si>
  <si>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</si>
  <si>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</si>
  <si>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</si>
  <si>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</si>
  <si>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</si>
  <si>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</si>
  <si>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</si>
  <si>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</si>
  <si>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</si>
  <si>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</si>
  <si>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</si>
  <si>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</si>
  <si>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</si>
  <si>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</si>
  <si>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</si>
  <si>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</si>
  <si>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</si>
  <si>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</si>
  <si>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</si>
  <si>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</si>
  <si>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</si>
  <si>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</si>
  <si>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</si>
  <si>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</si>
  <si>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</si>
  <si>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</si>
  <si>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</si>
  <si>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</si>
  <si>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</si>
  <si>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</si>
  <si>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</si>
  <si>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</si>
  <si>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</si>
  <si>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</si>
  <si>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</si>
  <si>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</si>
  <si>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</si>
  <si>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</si>
  <si>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</si>
  <si>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</si>
  <si>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</si>
  <si>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</si>
  <si>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</si>
  <si>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</si>
  <si>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</si>
  <si>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</si>
  <si>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</si>
  <si>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</si>
  <si>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</si>
  <si>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</si>
  <si>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</si>
  <si>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</si>
  <si>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</si>
  <si>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</si>
  <si>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</si>
  <si>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</si>
  <si>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</si>
  <si>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</si>
  <si>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</si>
  <si>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</si>
  <si>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</si>
  <si>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</si>
  <si>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</si>
  <si>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</si>
  <si>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</si>
  <si>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</si>
  <si>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</si>
  <si>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</si>
  <si>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</si>
  <si>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</si>
  <si>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</si>
  <si>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</si>
  <si>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</si>
  <si>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</si>
  <si>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</si>
  <si>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</si>
  <si>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</si>
  <si>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</si>
  <si>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</si>
  <si>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</si>
  <si>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</si>
  <si>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</si>
  <si>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</si>
  <si>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</si>
  <si>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</si>
  <si>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</si>
  <si>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</si>
  <si>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</si>
  <si>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</si>
  <si>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</si>
  <si>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</si>
  <si>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</si>
  <si>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</si>
  <si>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</si>
  <si>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</si>
  <si>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</si>
  <si>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</si>
  <si>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</si>
  <si>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</si>
  <si>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</si>
  <si>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</si>
  <si>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</si>
  <si>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</si>
  <si>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</si>
  <si>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</si>
  <si>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</si>
  <si>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</si>
  <si>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</si>
  <si>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</si>
  <si>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</si>
  <si>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</si>
  <si>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</si>
  <si>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</si>
  <si>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</si>
  <si>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</si>
  <si>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</si>
  <si>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</si>
  <si>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</si>
  <si>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</si>
  <si>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</si>
  <si>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</si>
  <si>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</si>
  <si>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</si>
  <si>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</si>
  <si>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</si>
  <si>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</si>
  <si>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</si>
  <si>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</si>
  <si>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</si>
  <si>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</si>
  <si>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</si>
  <si>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</si>
  <si>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</si>
  <si>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</si>
  <si>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</si>
  <si>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</si>
  <si>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</si>
  <si>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</si>
  <si>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</si>
  <si>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</si>
  <si>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</si>
  <si>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</si>
  <si>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</si>
  <si>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</si>
  <si>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</si>
  <si>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</si>
  <si>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</si>
  <si>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</si>
  <si>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</si>
  <si>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</si>
  <si>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</si>
  <si>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</si>
  <si>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</si>
  <si>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</si>
  <si>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</si>
  <si>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</si>
  <si>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</si>
  <si>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</si>
  <si>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</si>
  <si>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</si>
  <si>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</si>
  <si>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</si>
  <si>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</si>
  <si>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</si>
  <si>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</si>
  <si>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</si>
  <si>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</si>
  <si>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</si>
  <si>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</si>
  <si>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</si>
  <si>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</si>
  <si>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</si>
  <si>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</si>
  <si>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</si>
  <si>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</si>
  <si>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</si>
  <si>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</si>
  <si>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</si>
  <si>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</si>
  <si>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</si>
  <si>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</si>
  <si>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</si>
  <si>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</si>
  <si>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</si>
  <si>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</si>
  <si>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</si>
  <si>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</si>
  <si>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</si>
  <si>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</si>
  <si>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</si>
  <si>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</si>
  <si>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</si>
  <si>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</si>
  <si>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</si>
  <si>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</si>
  <si>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</si>
  <si>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</si>
  <si>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</si>
  <si>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</si>
  <si>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</si>
  <si>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</si>
  <si>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</si>
  <si>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</si>
  <si>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</si>
  <si>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</si>
  <si>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</si>
  <si>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</si>
  <si>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</si>
  <si>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</si>
  <si>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</si>
  <si>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</si>
  <si>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</si>
  <si>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</si>
  <si>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</si>
  <si>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</si>
  <si>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</si>
  <si>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</si>
  <si>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</si>
  <si>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</si>
  <si>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</si>
  <si>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</si>
  <si>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</si>
  <si>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</si>
  <si>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</si>
  <si>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</si>
  <si>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</si>
  <si>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</si>
  <si>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</si>
  <si>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</si>
  <si>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</si>
  <si>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</si>
  <si>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</si>
  <si>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</si>
  <si>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</si>
  <si>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</si>
  <si>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</si>
  <si>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</si>
  <si>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</si>
  <si>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</si>
  <si>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</si>
  <si>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</si>
  <si>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</si>
  <si>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</si>
  <si>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</si>
  <si>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</si>
  <si>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</si>
  <si>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</si>
  <si>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</si>
  <si>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</si>
  <si>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</si>
  <si>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</si>
  <si>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</si>
  <si>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</si>
  <si>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</si>
  <si>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</si>
  <si>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</si>
  <si>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</si>
  <si>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</si>
  <si>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</si>
  <si>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</si>
  <si>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</si>
  <si>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</si>
  <si>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</si>
  <si>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</si>
  <si>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</si>
  <si>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</si>
  <si>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</si>
  <si>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</si>
  <si>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</si>
  <si>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</si>
  <si>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</si>
  <si>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</si>
  <si>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</si>
  <si>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</si>
  <si>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</si>
  <si>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</si>
  <si>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</si>
  <si>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</si>
  <si>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</si>
  <si>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</si>
  <si>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</si>
  <si>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</si>
  <si>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</si>
  <si>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</si>
  <si>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</si>
  <si>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</si>
  <si>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</si>
  <si>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</si>
  <si>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</si>
  <si>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</si>
  <si>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</si>
  <si>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</si>
  <si>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</si>
  <si>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</si>
  <si>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</si>
  <si>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</si>
  <si>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</si>
  <si>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</si>
  <si>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</si>
  <si>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</si>
  <si>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</si>
  <si>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</si>
  <si>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</si>
  <si>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</si>
  <si>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</si>
  <si>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</si>
  <si>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</si>
  <si>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</si>
  <si>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</si>
  <si>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</si>
  <si>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</si>
  <si>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</si>
  <si>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</si>
  <si>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</si>
  <si>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</si>
  <si>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</si>
  <si>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</si>
  <si>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</si>
  <si>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</si>
  <si>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</si>
  <si>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</si>
  <si>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</si>
  <si>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</si>
  <si>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</si>
  <si>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</si>
  <si>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</si>
  <si>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</si>
  <si>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</si>
  <si>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</si>
  <si>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</si>
  <si>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</si>
  <si>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</si>
  <si>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</si>
  <si>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</si>
  <si>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</si>
  <si>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</si>
  <si>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</si>
  <si>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</si>
  <si>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</si>
  <si>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</si>
  <si>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</si>
  <si>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</si>
  <si>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</si>
  <si>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</si>
  <si>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</si>
  <si>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</si>
  <si>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</si>
  <si>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</si>
  <si>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</si>
  <si>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</si>
  <si>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</si>
  <si>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</si>
  <si>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</si>
  <si>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</si>
  <si>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</si>
  <si>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</si>
  <si>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</si>
  <si>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</si>
  <si>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</si>
  <si>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</si>
  <si>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</si>
  <si>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</si>
  <si>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</si>
  <si>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</si>
  <si>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</si>
  <si>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</si>
  <si>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</si>
  <si>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</si>
  <si>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</si>
  <si>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</si>
  <si>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</si>
  <si>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</si>
  <si>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</si>
  <si>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</si>
  <si>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</si>
  <si>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2021-86-10002035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</si>
</sst>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A20" sqref="A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7" t="s">
        <v>8</v>
      </c>
      <c r="M15" s="207"/>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4"/>
      <c r="I20" s="144" t="s">
        <v>1097</v>
      </c>
      <c r="J20" s="145" t="s">
        <v>1102</v>
      </c>
      <c r="K20" s="146">
        <v>1538051625</v>
      </c>
      <c r="L20" s="147"/>
      <c r="M20" s="147">
        <v>44561</v>
      </c>
      <c r="N20" s="130">
        <f>+(M20-L20)/30</f>
        <v>1485.3666666666666</v>
      </c>
      <c r="O20" s="133"/>
      <c r="U20" s="129"/>
      <c r="V20" s="105">
        <f ca="1">NOW()</f>
        <v>44193.325696643522</v>
      </c>
      <c r="W20" s="105">
        <f ca="1">NOW()</f>
        <v>44193.325696643522</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4"/>
      <c r="I37" s="125"/>
      <c r="J37" s="125"/>
      <c r="K37" s="125"/>
      <c r="L37" s="125"/>
      <c r="M37" s="125"/>
      <c r="N37" s="125"/>
      <c r="O37" s="126"/>
    </row>
    <row r="38" spans="1:16" ht="21" customHeight="1" x14ac:dyDescent="0.3">
      <c r="A38" s="9"/>
      <c r="B38" s="176" t="str">
        <f>VLOOKUP(B20,EAS!A2:B1439,2,0)</f>
        <v>FUNDACION AGUA PARA TODOS</v>
      </c>
      <c r="C38" s="176"/>
      <c r="D38" s="176"/>
      <c r="E38" s="176"/>
      <c r="F38" s="176"/>
      <c r="G38" s="5"/>
      <c r="H38" s="127"/>
      <c r="I38" s="188" t="s">
        <v>7</v>
      </c>
      <c r="J38" s="188"/>
      <c r="K38" s="188"/>
      <c r="L38" s="188"/>
      <c r="M38" s="188"/>
      <c r="N38" s="188"/>
      <c r="O38" s="128"/>
    </row>
    <row r="39" spans="1:16" ht="42.9" customHeight="1" thickBot="1" x14ac:dyDescent="0.35">
      <c r="A39" s="10"/>
      <c r="B39" s="11"/>
      <c r="C39" s="11"/>
      <c r="D39" s="11"/>
      <c r="E39" s="11"/>
      <c r="F39" s="11"/>
      <c r="G39" s="11"/>
      <c r="H39" s="10"/>
      <c r="I39" s="220" t="s">
        <v>2676</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4" x14ac:dyDescent="0.3">
      <c r="A179" s="9"/>
      <c r="B179" s="219" t="s">
        <v>2669</v>
      </c>
      <c r="C179" s="219"/>
      <c r="D179" s="219"/>
      <c r="E179" s="166">
        <v>0.02</v>
      </c>
      <c r="F179" s="165">
        <v>0.01</v>
      </c>
      <c r="G179" s="160">
        <f>IF(F179&gt;0,SUM(E179+F179),"")</f>
        <v>0.03</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4" hidden="1" x14ac:dyDescent="0.3">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4" hidden="1" x14ac:dyDescent="0.3">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4" hidden="1" x14ac:dyDescent="0.3">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46141548.75</v>
      </c>
      <c r="F185" s="92"/>
      <c r="G185" s="93"/>
      <c r="H185" s="88"/>
      <c r="I185" s="90" t="s">
        <v>2627</v>
      </c>
      <c r="J185" s="161">
        <f>+SUM(M179:M183)</f>
        <v>0.02</v>
      </c>
      <c r="K185" s="200" t="s">
        <v>2628</v>
      </c>
      <c r="L185" s="200"/>
      <c r="M185" s="94">
        <f>+J185*(SUM(K20:K35))</f>
        <v>30761032.5</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4" t="s">
        <v>2636</v>
      </c>
      <c r="C192" s="23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2020-12-28T12:49:52Z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