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19.- ARBOLEDA BELEN LA UNION SAN PEDRO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<sst xmlns="http://schemas.openxmlformats.org/spreadsheetml/2006/main" count="3288" uniqueCount="2743">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</sst>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 zoomScale="75" zoomScaleNormal="75" zoomScaleSheetLayoutView="40" zoomScalePageLayoutView="40" workbookViewId="0">
      <selection activeCell="J20" sqref="J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22" t="s">
        <v>8</v>
      </c>
      <c r="M15" s="222"/>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241"/>
      <c r="I20" s="144" t="s">
        <v>110</v>
      </c>
      <c r="J20" s="145" t="s">
        <v>772</v>
      </c>
      <c r="K20" s="146">
        <v>1282883427</v>
      </c>
      <c r="L20" s="147"/>
      <c r="M20" s="147">
        <v>44561</v>
      </c>
      <c r="N20" s="130">
        <f>+(M20-L20)/30</f>
        <v>1485.3666666666666</v>
      </c>
      <c r="O20" s="133"/>
      <c r="U20" s="129"/>
      <c r="V20" s="105">
        <f ca="1">NOW()</f>
        <v>44193.29574050926</v>
      </c>
      <c r="W20" s="105">
        <f ca="1">NOW()</f>
        <v>44193.29574050926</v>
      </c>
    </row>
    <row r="21" spans="1:23" ht="30" customHeight="1" outlineLevel="1" x14ac:dyDescent="0.3">
      <c r="A21" s="9"/>
      <c r="B21" s="71"/>
      <c r="C21" s="5"/>
      <c r="D21" s="5"/>
      <c r="E21" s="5"/>
      <c r="F21" s="5"/>
      <c r="G21" s="5"/>
      <c r="H21" s="70"/>
      <c r="I21" s="144" t="s">
        <v>110</v>
      </c>
      <c r="J21" s="145" t="s">
        <v>261</v>
      </c>
      <c r="K21" s="146"/>
      <c r="L21" s="147"/>
      <c r="M21" s="147">
        <v>44561</v>
      </c>
      <c r="N21" s="130">
        <f t="shared" ref="N21:N35" si="0">+(M21-L21)/30</f>
        <v>1485.3666666666666</v>
      </c>
      <c r="O21" s="134"/>
    </row>
    <row r="22" spans="1:23" ht="30" customHeight="1" outlineLevel="1" x14ac:dyDescent="0.3">
      <c r="A22" s="9"/>
      <c r="B22" s="71"/>
      <c r="C22" s="5"/>
      <c r="D22" s="5"/>
      <c r="E22" s="5"/>
      <c r="F22" s="5"/>
      <c r="G22" s="5"/>
      <c r="H22" s="70"/>
      <c r="I22" s="144" t="s">
        <v>110</v>
      </c>
      <c r="J22" s="145" t="s">
        <v>103</v>
      </c>
      <c r="K22" s="146"/>
      <c r="L22" s="147"/>
      <c r="M22" s="147">
        <v>44561</v>
      </c>
      <c r="N22" s="131">
        <f t="shared" ref="N22:N33" si="1">+(M22-L22)/30</f>
        <v>1485.3666666666666</v>
      </c>
      <c r="O22" s="134"/>
    </row>
    <row r="23" spans="1:23" ht="30" customHeight="1" outlineLevel="1" x14ac:dyDescent="0.3">
      <c r="A23" s="9"/>
      <c r="B23" s="101"/>
      <c r="C23" s="21"/>
      <c r="D23" s="21"/>
      <c r="E23" s="21"/>
      <c r="F23" s="5"/>
      <c r="G23" s="5"/>
      <c r="H23" s="70"/>
      <c r="I23" s="144" t="s">
        <v>110</v>
      </c>
      <c r="J23" s="145" t="s">
        <v>814</v>
      </c>
      <c r="K23" s="146"/>
      <c r="L23" s="147"/>
      <c r="M23" s="147">
        <v>44561</v>
      </c>
      <c r="N23" s="131">
        <f t="shared" si="1"/>
        <v>1485.3666666666666</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4"/>
      <c r="I37" s="125"/>
      <c r="J37" s="125"/>
      <c r="K37" s="125"/>
      <c r="L37" s="125"/>
      <c r="M37" s="125"/>
      <c r="N37" s="125"/>
      <c r="O37" s="126"/>
    </row>
    <row r="38" spans="1:16" ht="21" customHeight="1" x14ac:dyDescent="0.3">
      <c r="A38" s="9"/>
      <c r="B38" s="236" t="str">
        <f>VLOOKUP(B20,EAS!A2:B1439,2,0)</f>
        <v>FUNDACION AGUA PARA TODOS</v>
      </c>
      <c r="C38" s="236"/>
      <c r="D38" s="236"/>
      <c r="E38" s="236"/>
      <c r="F38" s="236"/>
      <c r="G38" s="5"/>
      <c r="H38" s="127"/>
      <c r="I38" s="245" t="s">
        <v>7</v>
      </c>
      <c r="J38" s="245"/>
      <c r="K38" s="245"/>
      <c r="L38" s="245"/>
      <c r="M38" s="245"/>
      <c r="N38" s="245"/>
      <c r="O38" s="128"/>
    </row>
    <row r="39" spans="1:16" ht="42.9" customHeight="1" thickBot="1" x14ac:dyDescent="0.35">
      <c r="A39" s="10"/>
      <c r="B39" s="11"/>
      <c r="C39" s="11"/>
      <c r="D39" s="11"/>
      <c r="E39" s="11"/>
      <c r="F39" s="11"/>
      <c r="G39" s="11"/>
      <c r="H39" s="10"/>
      <c r="I39" s="231" t="s">
        <v>2676</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4" x14ac:dyDescent="0.3">
      <c r="A179" s="9"/>
      <c r="B179" s="189" t="s">
        <v>2669</v>
      </c>
      <c r="C179" s="189"/>
      <c r="D179" s="189"/>
      <c r="E179" s="166">
        <v>0.02</v>
      </c>
      <c r="F179" s="165">
        <v>0.01</v>
      </c>
      <c r="G179" s="160">
        <f>IF(F179&gt;0,SUM(E179+F179),"")</f>
        <v>0.03</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4" hidden="1" x14ac:dyDescent="0.3">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4" hidden="1" x14ac:dyDescent="0.3">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4" hidden="1" x14ac:dyDescent="0.3">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38486502.809999995</v>
      </c>
      <c r="F185" s="92"/>
      <c r="G185" s="93"/>
      <c r="H185" s="88"/>
      <c r="I185" s="90" t="s">
        <v>2627</v>
      </c>
      <c r="J185" s="161">
        <f>+SUM(M179:M183)</f>
        <v>0.02</v>
      </c>
      <c r="K185" s="234" t="s">
        <v>2628</v>
      </c>
      <c r="L185" s="234"/>
      <c r="M185" s="94">
        <f>+J185*(SUM(K20:K35))</f>
        <v>25657668.539999999</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3" t="s">
        <v>2636</v>
      </c>
      <c r="C192" s="193"/>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4fb10211-09fb-4e80-9f0b-184718d5d98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2020-12-28T12:04:35Z</cp:lastPrinted>
  <dcterms:created xsi:type="dcterms:W3CDTF">2020-10-14T21:57:42Z</dcterms:created>
  <dcterms:modified xsi:type="dcterms:W3CDTF">2020-12-28T12:06:00Z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