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9.- PA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<sst xmlns="http://schemas.openxmlformats.org/spreadsheetml/2006/main" count="3282" uniqueCount="2743">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</sst>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3" fontId="0" fillId="3" borderId="34" xfId="0" applyNumberForma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75" zoomScaleNormal="75" zoomScaleSheetLayoutView="40" zoomScalePageLayoutView="40" workbookViewId="0">
      <selection activeCell="B20" sqref="B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8" t="s">
        <v>8</v>
      </c>
      <c r="M15" s="208"/>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5"/>
      <c r="I20" s="144" t="s">
        <v>110</v>
      </c>
      <c r="J20" s="145" t="s">
        <v>769</v>
      </c>
      <c r="K20" s="175">
        <v>1022686612</v>
      </c>
      <c r="L20" s="147"/>
      <c r="M20" s="147">
        <v>44561</v>
      </c>
      <c r="N20" s="130">
        <f>+(M20-L20)/30</f>
        <v>1485.3666666666666</v>
      </c>
      <c r="O20" s="133"/>
      <c r="U20" s="129"/>
      <c r="V20" s="105">
        <f ca="1">NOW()</f>
        <v>44193.239844675925</v>
      </c>
      <c r="W20" s="105">
        <f ca="1">NOW()</f>
        <v>44193.239844675925</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177" t="str">
        <f>VLOOKUP(B20,EAS!A2:B1439,2,0)</f>
        <v>FUNDACION AGUA PARA TODOS</v>
      </c>
      <c r="C38" s="177"/>
      <c r="D38" s="177"/>
      <c r="E38" s="177"/>
      <c r="F38" s="177"/>
      <c r="G38" s="5"/>
      <c r="H38" s="127"/>
      <c r="I38" s="189" t="s">
        <v>7</v>
      </c>
      <c r="J38" s="189"/>
      <c r="K38" s="189"/>
      <c r="L38" s="189"/>
      <c r="M38" s="189"/>
      <c r="N38" s="189"/>
      <c r="O38" s="128"/>
    </row>
    <row r="39" spans="1:16" ht="42.9" customHeight="1" thickBot="1" x14ac:dyDescent="0.35">
      <c r="A39" s="10"/>
      <c r="B39" s="11"/>
      <c r="C39" s="11"/>
      <c r="D39" s="11"/>
      <c r="E39" s="11"/>
      <c r="F39" s="11"/>
      <c r="G39" s="11"/>
      <c r="H39" s="10"/>
      <c r="I39" s="221" t="s">
        <v>2676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4" x14ac:dyDescent="0.3">
      <c r="A179" s="9"/>
      <c r="B179" s="220" t="s">
        <v>2669</v>
      </c>
      <c r="C179" s="220"/>
      <c r="D179" s="220"/>
      <c r="E179" s="166">
        <v>0.02</v>
      </c>
      <c r="F179" s="165">
        <v>0.01</v>
      </c>
      <c r="G179" s="160">
        <f>IF(F179&gt;0,SUM(E179+F179),"")</f>
        <v>0.03</v>
      </c>
      <c r="H179" s="5"/>
      <c r="I179" s="220" t="s">
        <v>2671</v>
      </c>
      <c r="J179" s="220"/>
      <c r="K179" s="220"/>
      <c r="L179" s="220"/>
      <c r="M179" s="167">
        <v>0.02</v>
      </c>
      <c r="O179" s="8"/>
      <c r="Q179" s="19"/>
      <c r="R179" s="154">
        <f>IF(M179&gt;0,SUM(L179+M179),"")</f>
        <v>0.02</v>
      </c>
      <c r="T179" s="19"/>
      <c r="U179" s="176" t="s">
        <v>1166</v>
      </c>
      <c r="V179" s="176"/>
      <c r="W179" s="176"/>
      <c r="X179" s="24">
        <v>0.02</v>
      </c>
      <c r="Y179" s="159"/>
      <c r="Z179" s="160" t="str">
        <f>IF(Y179&gt;0,SUM(E181+Y179),"")</f>
        <v/>
      </c>
      <c r="AA179" s="19"/>
      <c r="AB179" s="19"/>
    </row>
    <row r="180" spans="1:28" ht="23.4" hidden="1" x14ac:dyDescent="0.3">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4" hidden="1" x14ac:dyDescent="0.3">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4" hidden="1" x14ac:dyDescent="0.3">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30680598.359999999</v>
      </c>
      <c r="F185" s="92"/>
      <c r="G185" s="93"/>
      <c r="H185" s="88"/>
      <c r="I185" s="90" t="s">
        <v>2627</v>
      </c>
      <c r="J185" s="161">
        <f>+SUM(M179:M183)</f>
        <v>0.02</v>
      </c>
      <c r="K185" s="201" t="s">
        <v>2628</v>
      </c>
      <c r="L185" s="201"/>
      <c r="M185" s="94">
        <f>+J185*(SUM(K20:K35))</f>
        <v>20453732.240000002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5" t="s">
        <v>2636</v>
      </c>
      <c r="C192" s="235"/>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2020-12-28T10:44:06Z</cp:lastPrinted>
  <dcterms:created xsi:type="dcterms:W3CDTF">2020-10-14T21:57:42Z</dcterms:created>
  <dcterms:modified xsi:type="dcterms:W3CDTF">2020-12-28T10:45:28Z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