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gladys\FUNDACION AGUA PARA TODOS\2020 MANIFESTACION INTERES\NARIÑO\1.- PAS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<sst xmlns="http://schemas.openxmlformats.org/spreadsheetml/2006/main" count="3282" uniqueCount="2743">
  <si>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</si>
  <si>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</si>
  <si>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</si>
  <si>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</si>
  <si>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</si>
  <si>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</si>
  <si>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</si>
  <si>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</si>
  <si>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</si>
  <si>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</si>
  <si>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</si>
  <si>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</si>
  <si>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</si>
  <si>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</si>
  <si>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</si>
  <si>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</si>
  <si>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</si>
  <si>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</si>
  <si>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</si>
  <si>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</si>
  <si>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</si>
  <si>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</si>
  <si>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</si>
  <si>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</si>
  <si>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</si>
  <si>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</si>
  <si>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</si>
  <si>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</si>
  <si>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</si>
  <si>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</si>
  <si>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</si>
  <si>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</si>
  <si>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</si>
  <si>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</si>
  <si>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</si>
  <si>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</si>
  <si>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</si>
  <si>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</si>
  <si>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</si>
  <si>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</si>
  <si>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</si>
  <si>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</si>
  <si>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</si>
  <si>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</si>
  <si>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</si>
  <si>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</si>
  <si>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</si>
  <si>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</si>
  <si>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</si>
  <si>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</si>
  <si>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</si>
  <si>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</si>
  <si>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</si>
  <si>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</si>
  <si>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</si>
  <si>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</si>
  <si>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</si>
  <si>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</si>
  <si>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</si>
  <si>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</si>
  <si>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</si>
  <si>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</si>
  <si>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</si>
  <si>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</si>
  <si>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</si>
  <si>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</si>
  <si>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</si>
  <si>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</si>
  <si>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</si>
  <si>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</si>
  <si>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</si>
  <si>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</si>
  <si>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</si>
  <si>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</si>
  <si>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</si>
  <si>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</si>
  <si>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</si>
  <si>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</si>
  <si>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</si>
  <si>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</si>
  <si>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</si>
  <si>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</si>
  <si>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</si>
  <si>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</si>
  <si>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</si>
  <si>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</si>
  <si>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</si>
  <si>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</si>
  <si>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</si>
  <si>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</si>
  <si>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</si>
  <si>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</si>
  <si>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</si>
  <si>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</si>
  <si>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</si>
  <si>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</si>
  <si>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</si>
  <si>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</si>
  <si>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</si>
  <si>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</si>
  <si>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</si>
  <si>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</si>
  <si>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</si>
  <si>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</si>
  <si>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</si>
  <si>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</si>
  <si>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</si>
  <si>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</si>
  <si>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</si>
  <si>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</si>
  <si>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</si>
  <si>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</si>
  <si>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</si>
  <si>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</si>
  <si>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</si>
  <si>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</si>
  <si>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</si>
  <si>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</si>
  <si>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</si>
  <si>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</si>
  <si>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</si>
  <si>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</si>
  <si>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</si>
  <si>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</si>
  <si>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</si>
  <si>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</si>
  <si>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</si>
  <si>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</si>
  <si>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</si>
  <si>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</si>
  <si>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</si>
  <si>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</si>
  <si>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</si>
  <si>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</si>
  <si>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</si>
  <si>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</si>
  <si>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</si>
  <si>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</si>
  <si>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</si>
  <si>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</si>
  <si>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</si>
  <si>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</si>
  <si>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</si>
  <si>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</si>
  <si>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</si>
  <si>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</si>
  <si>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</si>
  <si>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</si>
  <si>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</si>
  <si>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</si>
  <si>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</si>
  <si>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</si>
  <si>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</si>
  <si>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</si>
  <si>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</si>
  <si>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</si>
  <si>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</si>
  <si>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</si>
  <si>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</si>
  <si>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</si>
  <si>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</si>
  <si>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</si>
  <si>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</si>
  <si>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</si>
  <si>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</si>
  <si>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</si>
  <si>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</si>
  <si>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</si>
  <si>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</si>
  <si>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</si>
  <si>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</si>
  <si>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</si>
  <si>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</si>
  <si>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</si>
  <si>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</si>
  <si>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</si>
  <si>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</si>
  <si>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</si>
  <si>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</si>
  <si>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</si>
  <si>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</si>
  <si>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</si>
  <si>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</si>
  <si>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</si>
  <si>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</si>
  <si>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</si>
  <si>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</si>
  <si>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</si>
  <si>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</si>
  <si>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</si>
  <si>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</si>
  <si>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</si>
  <si>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</si>
  <si>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</si>
  <si>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</si>
  <si>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</si>
  <si>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</si>
  <si>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</si>
  <si>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</si>
  <si>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</si>
  <si>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</si>
  <si>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</si>
  <si>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</si>
  <si>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</si>
  <si>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</si>
  <si>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</si>
  <si>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</si>
  <si>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</si>
  <si>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</si>
  <si>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</si>
  <si>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</si>
  <si>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</si>
  <si>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</si>
  <si>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</si>
  <si>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</si>
  <si>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</si>
  <si>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</si>
  <si>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</si>
  <si>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</si>
  <si>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</si>
  <si>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</si>
  <si>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</si>
  <si>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</si>
  <si>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</si>
  <si>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</si>
  <si>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</si>
  <si>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</si>
  <si>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</si>
  <si>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</si>
  <si>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</si>
  <si>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</si>
  <si>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</si>
  <si>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</si>
  <si>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</si>
  <si>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</si>
  <si>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</si>
  <si>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</si>
  <si>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</si>
  <si>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</si>
  <si>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</si>
  <si>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</si>
  <si>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</si>
  <si>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</si>
  <si>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</si>
  <si>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</si>
  <si>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</si>
  <si>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</si>
  <si>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</si>
  <si>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</si>
  <si>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</si>
  <si>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</si>
  <si>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</si>
  <si>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</si>
  <si>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</si>
  <si>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</si>
  <si>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</si>
  <si>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</si>
  <si>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</si>
  <si>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</si>
  <si>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</si>
  <si>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</si>
  <si>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</si>
  <si>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</si>
  <si>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</si>
  <si>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</si>
  <si>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</si>
  <si>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</si>
  <si>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</si>
  <si>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</si>
  <si>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</si>
  <si>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</si>
  <si>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</si>
  <si>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</si>
  <si>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</si>
  <si>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</si>
  <si>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</si>
  <si>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</si>
  <si>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</si>
  <si>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</si>
  <si>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</si>
  <si>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</si>
  <si>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</si>
  <si>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</si>
  <si>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</si>
  <si>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</si>
  <si>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</si>
  <si>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</si>
  <si>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</si>
  <si>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</si>
  <si>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</si>
  <si>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</si>
  <si>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</si>
  <si>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</si>
  <si>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</si>
  <si>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</si>
  <si>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</si>
  <si>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</si>
  <si>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</si>
  <si>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</si>
  <si>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</si>
  <si>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</si>
  <si>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</si>
  <si>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</si>
  <si>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</si>
  <si>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</si>
  <si>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</si>
  <si>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</si>
  <si>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</si>
  <si>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</si>
  <si>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</si>
  <si>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</si>
  <si>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</si>
  <si>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</si>
  <si>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</si>
  <si>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</si>
  <si>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</si>
  <si>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</si>
  <si>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</si>
  <si>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</si>
  <si>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</si>
  <si>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</si>
  <si>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</si>
  <si>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</si>
  <si>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</si>
  <si>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</si>
  <si>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</si>
  <si>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</si>
  <si>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</si>
  <si>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</si>
  <si>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</si>
  <si>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</si>
  <si>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</si>
  <si>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</si>
  <si>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</si>
  <si>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</si>
  <si>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</si>
  <si>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</si>
  <si>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</si>
  <si>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</si>
  <si>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</si>
  <si>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</si>
  <si>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</si>
  <si>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</si>
  <si>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</si>
  <si>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</si>
  <si>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</si>
  <si>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</si>
  <si>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</si>
  <si>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</si>
  <si>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</si>
  <si>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</si>
  <si>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</si>
  <si>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</si>
  <si>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</si>
  <si>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</si>
  <si>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</si>
  <si>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</si>
  <si>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</si>
  <si>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</si>
  <si>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</si>
  <si>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</si>
  <si>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</si>
  <si>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</si>
  <si>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</si>
  <si>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</si>
  <si>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</si>
  <si>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</si>
  <si>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</si>
  <si>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</si>
  <si>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</si>
  <si>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</si>
  <si>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</si>
  <si>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</si>
  <si>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</si>
  <si>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</si>
  <si>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</si>
  <si>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</si>
  <si>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</si>
  <si>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</si>
  <si>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</si>
  <si>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</si>
  <si>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</si>
  <si>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</si>
  <si>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</si>
  <si>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</si>
  <si>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</si>
  <si>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</si>
  <si>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</si>
  <si>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</si>
  <si>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</si>
  <si>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</si>
  <si>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</si>
  <si>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</si>
  <si>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</si>
  <si>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</si>
  <si>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</si>
  <si>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</si>
  <si>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</si>
  <si>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</si>
  <si>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</si>
  <si>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</si>
  <si>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</si>
  <si>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</si>
  <si>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</si>
  <si>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</si>
  <si>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</si>
  <si>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</si>
  <si>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</si>
  <si>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</si>
  <si>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</si>
  <si>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</si>
  <si>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</si>
  <si>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</si>
  <si>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</si>
  <si>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</si>
  <si>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</si>
  <si>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</si>
  <si>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</si>
  <si>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</si>
  <si>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</si>
  <si>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</si>
  <si>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</si>
  <si>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</si>
  <si>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</si>
  <si>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</si>
  <si>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</si>
  <si>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</si>
  <si>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</si>
  <si>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</si>
  <si>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</si>
  <si>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</si>
  <si>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</si>
  <si>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</si>
  <si>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</si>
  <si>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</si>
  <si>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</si>
  <si>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</si>
  <si>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</si>
  <si>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</si>
  <si>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</si>
  <si>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</si>
  <si>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</si>
  <si>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</si>
  <si>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</si>
  <si>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</si>
  <si>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</si>
  <si>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</si>
  <si>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</si>
  <si>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</si>
  <si>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</si>
  <si>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</si>
  <si>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</si>
  <si>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</si>
  <si>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</si>
  <si>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</si>
  <si>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</si>
  <si>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</si>
  <si>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</si>
  <si>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</si>
  <si>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</si>
  <si>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</si>
  <si>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</si>
  <si>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</si>
  <si>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</si>
  <si>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</si>
  <si>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</si>
  <si>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</si>
  <si>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</si>
  <si>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</si>
  <si>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</si>
  <si>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</si>
  <si>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</si>
  <si>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</si>
  <si>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</si>
  <si>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</si>
  <si>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</si>
  <si>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</si>
  <si>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</si>
  <si>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</si>
  <si>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</si>
  <si>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</si>
  <si>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</si>
  <si>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</si>
  <si>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</si>
  <si>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</si>
  <si>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</si>
  <si>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</si>
  <si>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</si>
  <si>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</si>
  <si>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</si>
  <si>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</si>
  <si>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</si>
  <si>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</si>
  <si>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</si>
  <si>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</si>
  <si>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</si>
  <si>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</si>
  <si>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</si>
  <si>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</si>
  <si>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</si>
  <si>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</si>
  <si>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</si>
  <si>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</si>
  <si>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</si>
  <si>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</si>
  <si>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</si>
  <si>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</si>
  <si>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</si>
  <si>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</si>
  <si>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</si>
  <si>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</si>
  <si>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</si>
  <si>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</si>
  <si>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</si>
  <si>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</si>
  <si>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</si>
  <si>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</si>
  <si>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</si>
  <si>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</si>
  <si>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</si>
  <si>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</si>
  <si>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</si>
  <si>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</si>
  <si>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</si>
  <si>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</si>
  <si>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</si>
  <si>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</si>
  <si>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</si>
  <si>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</si>
  <si>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</si>
  <si>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</si>
  <si>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</si>
  <si>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</si>
  <si>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</si>
  <si>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</si>
  <si>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</si>
  <si>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</si>
  <si>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</si>
  <si>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</si>
  <si>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</si>
  <si>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</si>
  <si>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</si>
  <si>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</si>
  <si>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</si>
  <si>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</si>
  <si>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</si>
  <si>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</si>
  <si>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</si>
  <si>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</si>
  <si>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</si>
  <si>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</si>
  <si>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</si>
  <si>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</si>
  <si>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</si>
  <si>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</si>
  <si>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</si>
  <si>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</si>
  <si>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</si>
  <si>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</si>
  <si>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</si>
  <si>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</si>
  <si>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</si>
  <si>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</si>
  <si>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</si>
  <si>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</si>
  <si>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</si>
  <si>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</si>
  <si>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</si>
  <si>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</si>
  <si>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</si>
  <si>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</si>
  <si>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</si>
  <si>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</si>
  <si>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</si>
  <si>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</si>
  <si>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</si>
  <si>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</si>
  <si>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</si>
  <si>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</si>
  <si>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</si>
  <si>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</si>
  <si>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</si>
  <si>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</si>
  <si>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</si>
  <si>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</si>
  <si>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</si>
  <si>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</si>
  <si>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</si>
  <si>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</si>
  <si>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</si>
  <si>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</si>
  <si>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</si>
  <si>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</si>
  <si>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</si>
  <si>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</si>
  <si>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</si>
  <si>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</si>
  <si>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</si>
  <si>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</si>
  <si>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</si>
  <si>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</si>
  <si>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</si>
  <si>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</si>
  <si>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</si>
  <si>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</si>
  <si>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</si>
  <si>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</si>
  <si>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</si>
  <si>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</si>
  <si>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</si>
  <si>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</si>
  <si>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</si>
  <si>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</si>
  <si>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</si>
  <si>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</si>
  <si>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</si>
  <si>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</si>
  <si>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</si>
  <si>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</si>
  <si>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</si>
  <si>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</si>
  <si>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</si>
  <si>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</si>
  <si>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</si>
  <si>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</si>
  <si>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</si>
  <si>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</si>
  <si>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</si>
  <si>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</si>
  <si>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</si>
  <si>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</si>
  <si>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</si>
  <si>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</si>
  <si>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</si>
  <si>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</si>
  <si>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</si>
  <si>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</si>
  <si>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</si>
  <si>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</si>
  <si>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</si>
  <si>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</si>
  <si>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</si>
  <si>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</si>
  <si>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</si>
  <si>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</si>
  <si>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</si>
  <si>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</si>
  <si>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</si>
  <si>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</si>
  <si>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</si>
  <si>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</si>
  <si>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</si>
  <si>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</si>
  <si>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</si>
  <si>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</si>
  <si>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</si>
  <si>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</si>
  <si>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</si>
  <si>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</si>
  <si>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</si>
  <si>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</si>
  <si>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</si>
  <si>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</si>
  <si>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</si>
  <si>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</si>
  <si>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</si>
  <si>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</si>
  <si>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</si>
  <si>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</si>
  <si>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</si>
  <si>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</si>
  <si>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</si>
  <si>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</si>
  <si>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</si>
  <si>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</si>
  <si>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</si>
  <si>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</si>
  <si>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</si>
  <si>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</si>
  <si>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</si>
  <si>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</si>
  <si>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</si>
  <si>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</si>
  <si>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</si>
  <si>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</si>
  <si>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</si>
  <si>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</si>
  <si>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</si>
  <si>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</si>
  <si>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</si>
  <si>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</si>
  <si>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</si>
  <si>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</si>
  <si>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</si>
  <si>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</si>
  <si>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</si>
  <si>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</si>
  <si>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</si>
  <si>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</si>
  <si>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</si>
  <si>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</si>
  <si>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</si>
  <si>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</si>
  <si>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</si>
  <si>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</si>
  <si>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</si>
  <si>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</si>
  <si>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</si>
  <si>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</si>
  <si>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</si>
  <si>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</si>
  <si>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</si>
  <si>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</si>
  <si>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</si>
  <si>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</si>
  <si>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</si>
  <si>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</si>
  <si>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</si>
  <si>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</si>
  <si>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</si>
  <si>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</si>
  <si>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</si>
  <si>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</si>
  <si>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</si>
  <si>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</si>
  <si>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</si>
  <si>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</si>
  <si>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</si>
  <si>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</si>
  <si>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</si>
  <si>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</si>
  <si>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</si>
  <si>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</si>
  <si>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</si>
  <si>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</si>
  <si>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</si>
  <si>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</si>
  <si>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</si>
  <si>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</si>
  <si>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</si>
  <si>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</si>
  <si>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</si>
  <si>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</si>
  <si>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</si>
  <si>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</si>
  <si>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</si>
  <si>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</si>
  <si>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</si>
  <si>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</si>
  <si>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</si>
  <si>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</si>
  <si>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</si>
  <si>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</si>
  <si>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</si>
  <si>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</si>
  <si>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</si>
  <si>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</si>
  <si>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</si>
  <si>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</si>
  <si>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</si>
  <si>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</si>
  <si>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</si>
  <si>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</si>
  <si>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</si>
  <si>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</si>
  <si>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</si>
  <si>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</si>
  <si>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</si>
  <si>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</si>
  <si>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</si>
  <si>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</si>
  <si>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</si>
  <si>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</si>
  <si>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</si>
  <si>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</si>
  <si>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</si>
  <si>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</si>
  <si>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</si>
  <si>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</si>
  <si>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</si>
  <si>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</si>
  <si>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</si>
  <si>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</si>
  <si>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</si>
  <si>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</si>
  <si>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</si>
  <si>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</si>
  <si>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</si>
  <si>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</si>
  <si>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</si>
  <si>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</si>
  <si>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</si>
  <si>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</si>
  <si>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</si>
  <si>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</si>
  <si>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</si>
  <si>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</si>
  <si>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</si>
  <si>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</si>
  <si>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</si>
  <si>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</si>
  <si>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</si>
  <si>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</si>
  <si>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</si>
  <si>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</si>
  <si>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</si>
  <si>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</si>
  <si>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</si>
  <si>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</si>
  <si>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</si>
  <si>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</si>
  <si>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</si>
  <si>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</si>
  <si>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</si>
  <si>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</si>
  <si>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</si>
  <si>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</si>
  <si>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</si>
  <si>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</si>
  <si>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</si>
  <si>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</si>
  <si>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</si>
  <si>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</si>
  <si>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</si>
  <si>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</si>
  <si>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</si>
  <si>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</si>
  <si>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</si>
  <si>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</si>
  <si>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</si>
  <si>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</si>
  <si>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</si>
  <si>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</si>
  <si>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</si>
  <si>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</si>
  <si>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</si>
  <si>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</si>
  <si>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</si>
  <si>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</si>
  <si>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</si>
  <si>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</si>
  <si>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</si>
  <si>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</si>
  <si>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</si>
  <si>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</si>
  <si>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</si>
  <si>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</si>
  <si>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</si>
  <si>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</si>
  <si>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</si>
  <si>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</si>
  <si>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</si>
  <si>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</si>
  <si>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</si>
  <si>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</si>
  <si>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</si>
  <si>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</si>
  <si>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</si>
  <si>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</si>
  <si>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</si>
  <si>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</si>
  <si>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</si>
  <si>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</si>
  <si>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</si>
  <si>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</si>
  <si>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</si>
  <si>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</si>
  <si>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</si>
  <si>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</si>
  <si>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</si>
  <si>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</si>
  <si>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</si>
  <si>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</si>
  <si>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</si>
  <si>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</si>
  <si>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</si>
  <si>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</si>
  <si>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</si>
  <si>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</si>
  <si>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</si>
  <si>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</si>
  <si>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</si>
  <si>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</si>
  <si>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</si>
  <si>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</si>
  <si>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</si>
  <si>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</si>
  <si>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</si>
  <si>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</si>
  <si>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</si>
  <si>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</si>
  <si>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</si>
  <si>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</si>
  <si>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</si>
  <si>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</si>
  <si>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</si>
  <si>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</si>
  <si>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</si>
  <si>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</si>
  <si>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</si>
  <si>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</si>
  <si>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</si>
  <si>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</si>
  <si>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</si>
  <si>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</si>
  <si>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</si>
  <si>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</si>
  <si>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</si>
  <si>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</si>
  <si>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</si>
  <si>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</si>
  <si>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</si>
  <si>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</si>
  <si>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</si>
  <si>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</si>
  <si>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</si>
  <si>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</si>
  <si>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</si>
  <si>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</si>
  <si>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</si>
  <si>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</si>
  <si>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</si>
  <si>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</si>
  <si>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</si>
  <si>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</si>
  <si>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</si>
  <si>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</si>
  <si>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</si>
  <si>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</si>
  <si>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</si>
  <si>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</si>
  <si>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</si>
  <si>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</si>
  <si>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</si>
  <si>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</si>
  <si>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</si>
  <si>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</si>
  <si>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</si>
  <si>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</si>
  <si>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</si>
  <si>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</si>
  <si>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</si>
  <si>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</si>
  <si>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</si>
  <si>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</si>
  <si>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</si>
  <si>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</si>
  <si>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</si>
  <si>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</si>
  <si>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</si>
  <si>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</si>
  <si>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</si>
  <si>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</si>
  <si>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</si>
  <si>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</si>
  <si>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</si>
  <si>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</si>
  <si>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</si>
  <si>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</si>
  <si>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</si>
  <si>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</si>
  <si>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</si>
  <si>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</si>
  <si>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</si>
  <si>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</si>
  <si>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</si>
  <si>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</si>
  <si>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</si>
  <si>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</si>
  <si>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</si>
  <si>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</si>
  <si>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</si>
  <si>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</si>
  <si>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</si>
  <si>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</si>
  <si>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</si>
  <si>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</si>
  <si>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</si>
  <si>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</si>
  <si>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</si>
  <si>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</si>
  <si>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</si>
  <si>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</si>
  <si>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</si>
  <si>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</si>
  <si>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</si>
  <si>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</si>
  <si>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</si>
  <si>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</si>
  <si>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</si>
  <si>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</si>
  <si>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</si>
  <si>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</si>
  <si>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</si>
  <si>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</si>
  <si>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</si>
  <si>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</si>
  <si>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</si>
  <si>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</si>
  <si>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</si>
  <si>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</si>
  <si>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</si>
  <si>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</si>
  <si>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</si>
  <si>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</si>
  <si>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</si>
  <si>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</si>
  <si>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</si>
  <si>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</si>
  <si>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</si>
  <si>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</si>
  <si>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</si>
  <si>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</si>
  <si>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</si>
  <si>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</si>
  <si>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</si>
  <si>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</si>
  <si>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</si>
  <si>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</si>
  <si>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</si>
  <si>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</si>
  <si>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</si>
  <si>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</si>
  <si>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</si>
  <si>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</si>
  <si>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</si>
  <si>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</si>
  <si>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</si>
  <si>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</si>
  <si>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</si>
  <si>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</si>
  <si>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</si>
  <si>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</si>
  <si>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</si>
  <si>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</si>
  <si>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</si>
  <si>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</si>
  <si>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</si>
  <si>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</si>
  <si>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</si>
  <si>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</si>
  <si>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</si>
  <si>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</si>
  <si>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</si>
  <si>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</si>
  <si>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</si>
  <si>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</si>
  <si>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</si>
  <si>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</si>
  <si>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</si>
  <si>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</si>
  <si>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</si>
  <si>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</si>
  <si>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</si>
  <si>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</si>
  <si>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</si>
  <si>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</si>
  <si>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</si>
  <si>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</si>
  <si>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</si>
  <si>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</si>
  <si>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</si>
  <si>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</si>
  <si>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</si>
  <si>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</si>
  <si>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</si>
  <si>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</si>
  <si>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</si>
  <si>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</si>
  <si>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</si>
  <si>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</si>
  <si>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</si>
  <si>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</si>
  <si>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</si>
  <si>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</si>
  <si>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</si>
  <si>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</si>
  <si>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</si>
  <si>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</si>
  <si>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</si>
  <si>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</si>
  <si>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</si>
  <si>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</si>
  <si>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</si>
  <si>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</si>
  <si>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</si>
  <si>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</si>
  <si>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</si>
  <si>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</si>
  <si>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</si>
  <si>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</si>
  <si>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</si>
  <si>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</si>
  <si>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</si>
  <si>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</si>
  <si>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</si>
  <si>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</si>
  <si>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</si>
  <si>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</si>
  <si>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</si>
  <si>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</si>
  <si>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</si>
  <si>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</si>
  <si>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</si>
  <si>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</si>
  <si>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</si>
  <si>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</si>
  <si>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</si>
  <si>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</si>
  <si>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</si>
  <si>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</si>
  <si>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</si>
  <si>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</si>
  <si>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</si>
  <si>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</si>
  <si>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</si>
  <si>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</si>
  <si>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</si>
  <si>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</si>
  <si>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</si>
  <si>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</si>
  <si>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</si>
  <si>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</si>
  <si>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</si>
  <si>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</si>
  <si>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</si>
  <si>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</si>
  <si>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</si>
  <si>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</si>
  <si>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</si>
  <si>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</si>
  <si>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</si>
  <si>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</si>
  <si>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</si>
  <si>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</si>
  <si>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</si>
  <si>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</si>
  <si>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</si>
  <si>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</si>
  <si>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</si>
  <si>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</si>
  <si>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</si>
  <si>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</si>
  <si>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</si>
  <si>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</si>
  <si>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</si>
  <si>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</si>
  <si>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</si>
  <si>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</si>
  <si>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</si>
  <si>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</si>
  <si>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</si>
  <si>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</si>
  <si>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</si>
  <si>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</si>
  <si>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</si>
  <si>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</si>
  <si>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</si>
  <si>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</si>
  <si>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</si>
  <si>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</si>
  <si>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</si>
  <si>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</si>
  <si>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</si>
  <si>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</si>
  <si>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</si>
  <si>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</si>
  <si>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</si>
  <si>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</si>
  <si>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</si>
  <si>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</si>
  <si>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</si>
  <si>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</si>
  <si>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</si>
  <si>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</si>
  <si>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</si>
  <si>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</si>
  <si>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</si>
  <si>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</si>
  <si>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</si>
  <si>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</si>
  <si>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</si>
  <si>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</si>
  <si>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</si>
  <si>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</si>
  <si>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</si>
  <si>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</si>
  <si>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</si>
  <si>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</si>
  <si>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</si>
  <si>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</si>
  <si>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</si>
  <si>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</si>
  <si>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</si>
  <si>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</si>
  <si>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</si>
  <si>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</si>
  <si>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</si>
  <si>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</si>
  <si>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</si>
  <si>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</si>
  <si>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</si>
  <si>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</si>
  <si>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</si>
  <si>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</si>
  <si>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</si>
  <si>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</si>
  <si>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</si>
  <si>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</si>
  <si>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</si>
  <si>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</si>
  <si>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</si>
  <si>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</si>
  <si>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</si>
  <si>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</si>
  <si>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</si>
  <si>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</si>
  <si>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</si>
  <si>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</si>
  <si>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</si>
  <si>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</si>
  <si>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</si>
  <si>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</si>
  <si>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</si>
  <si>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</si>
  <si>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</si>
  <si>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</si>
  <si>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</si>
  <si>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</si>
  <si>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</si>
  <si>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</si>
  <si>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</si>
  <si>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</si>
  <si>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</si>
  <si>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</si>
  <si>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</si>
  <si>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</si>
  <si>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</si>
  <si>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</si>
  <si>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</si>
  <si>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</si>
  <si>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</si>
  <si>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</si>
  <si>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</si>
  <si>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</si>
  <si>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</si>
  <si>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</si>
  <si>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</si>
  <si>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</si>
  <si>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</si>
  <si>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</si>
  <si>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</si>
  <si>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</si>
  <si>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</si>
  <si>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</si>
  <si>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</si>
  <si>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</si>
  <si>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</si>
  <si>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</si>
  <si>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</si>
  <si>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</si>
  <si>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</si>
  <si>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</si>
  <si>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</si>
  <si>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</si>
  <si>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</si>
  <si>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</si>
  <si>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</si>
  <si>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</si>
  <si>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</si>
  <si>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</si>
  <si>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</si>
  <si>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</si>
  <si>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</si>
  <si>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</si>
  <si>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</si>
  <si>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</si>
  <si>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</si>
  <si>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</si>
  <si>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</si>
  <si>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</si>
  <si>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</si>
  <si>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</si>
  <si>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</si>
  <si>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</si>
  <si>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</si>
  <si>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</si>
  <si>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</si>
  <si>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</si>
  <si>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</si>
  <si>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</si>
  <si>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</si>
  <si>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</si>
  <si>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</si>
  <si>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</si>
  <si>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</si>
  <si>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</si>
  <si>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</si>
  <si>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</si>
  <si>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</si>
  <si>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</si>
  <si>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</si>
  <si>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</si>
  <si>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</si>
  <si>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</si>
  <si>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</si>
  <si>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</si>
  <si>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</si>
  <si>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</si>
  <si>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</si>
  <si>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</si>
  <si>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</si>
  <si>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</si>
  <si>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</si>
  <si>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</si>
  <si>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</si>
  <si>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</si>
  <si>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</si>
  <si>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</si>
  <si>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</si>
  <si>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</si>
  <si>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</si>
  <si>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</si>
  <si>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</si>
  <si>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</si>
  <si>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</si>
  <si>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</si>
  <si>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</si>
  <si>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</si>
  <si>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</si>
  <si>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</si>
  <si>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</si>
  <si>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</si>
  <si>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</si>
  <si>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</si>
  <si>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</si>
  <si>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</si>
  <si>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</si>
  <si>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</si>
  <si>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</si>
  <si>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</si>
  <si>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</si>
  <si>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</si>
  <si>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</si>
  <si>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</si>
  <si>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</si>
  <si>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</si>
  <si>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</si>
  <si>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</si>
  <si>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</si>
  <si>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</si>
  <si>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</si>
  <si>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</si>
  <si>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</si>
  <si>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</si>
  <si>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</si>
  <si>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</si>
  <si>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</si>
  <si>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</si>
  <si>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</si>
  <si>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</si>
  <si>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</si>
  <si>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</si>
  <si>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</si>
  <si>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</si>
  <si>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</si>
  <si>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</si>
  <si>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</si>
  <si>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</si>
  <si>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</si>
  <si>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</si>
  <si>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</si>
  <si>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</si>
  <si>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</si>
  <si>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</si>
  <si>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</si>
  <si>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</si>
  <si>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</si>
  <si>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</si>
  <si>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</si>
  <si>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</si>
  <si>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</si>
  <si>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</si>
  <si>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</si>
  <si>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</si>
  <si>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</si>
  <si>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</si>
  <si>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</si>
  <si>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</si>
  <si>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</si>
  <si>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</si>
  <si>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</si>
  <si>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</si>
  <si>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</si>
  <si>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</si>
  <si>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</si>
  <si>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</si>
  <si>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</si>
  <si>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</si>
  <si>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</si>
  <si>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</si>
  <si>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</si>
  <si>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</si>
  <si>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</si>
  <si>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</si>
  <si>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</si>
  <si>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</si>
  <si>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</si>
  <si>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</si>
  <si>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</si>
  <si>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</si>
  <si>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</si>
  <si>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</si>
  <si>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</si>
  <si>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</si>
  <si>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</si>
  <si>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</si>
  <si>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</si>
  <si>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</si>
  <si>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</si>
  <si>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</si>
  <si>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</si>
  <si>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</si>
  <si>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</si>
  <si>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</si>
  <si>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</si>
  <si>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</si>
  <si>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</si>
  <si>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</si>
  <si>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</si>
  <si>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</si>
  <si>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</si>
  <si>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</si>
  <si>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</si>
  <si>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</si>
  <si>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</si>
  <si>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</si>
  <si>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</si>
  <si>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</si>
  <si>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</si>
  <si>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</si>
  <si>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</si>
  <si>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</si>
  <si>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</si>
  <si>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</si>
  <si>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</si>
  <si>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</si>
  <si>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</si>
  <si>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</si>
  <si>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</si>
  <si>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</si>
  <si>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</si>
  <si>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</si>
  <si>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</si>
  <si>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</si>
  <si>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</si>
  <si>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</si>
  <si>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</si>
  <si>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</si>
  <si>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</si>
  <si>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</si>
  <si>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</si>
  <si>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</si>
  <si>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</si>
  <si>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</si>
  <si>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</si>
  <si>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</si>
  <si>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</si>
  <si>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</si>
  <si>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</si>
  <si>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</si>
  <si>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</si>
  <si>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</si>
  <si>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</si>
  <si>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</si>
  <si>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</si>
  <si>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</si>
  <si>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</si>
  <si>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</si>
  <si>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</si>
  <si>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</si>
  <si>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</si>
  <si>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</si>
  <si>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</si>
  <si>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</si>
  <si>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</si>
  <si>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</si>
  <si>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</si>
  <si>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</si>
  <si>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</si>
  <si>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</si>
  <si>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</si>
  <si>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</si>
  <si>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</si>
  <si>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</si>
  <si>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</si>
  <si>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</si>
  <si>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</si>
  <si>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</si>
  <si>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</si>
  <si>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</si>
  <si>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</si>
  <si>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</si>
  <si>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</si>
  <si>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</si>
  <si>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</si>
  <si>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</si>
  <si>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</si>
  <si>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</si>
  <si>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</si>
  <si>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</si>
  <si>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</si>
  <si>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</si>
  <si>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</si>
  <si>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</si>
  <si>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</si>
  <si>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</si>
  <si>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</si>
  <si>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</si>
  <si>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</si>
  <si>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</si>
  <si>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</si>
  <si>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</si>
  <si>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</si>
  <si>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</si>
  <si>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</si>
  <si>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</si>
  <si>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</si>
  <si>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</si>
  <si>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</si>
  <si>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</si>
  <si>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</si>
  <si>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</si>
  <si>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</si>
  <si>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</si>
  <si>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</si>
  <si>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</si>
  <si>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</si>
  <si>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</si>
  <si>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</si>
  <si>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</si>
  <si>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</si>
  <si>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</si>
  <si>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</si>
  <si>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</si>
  <si>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</si>
  <si>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</si>
  <si>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</si>
  <si>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</si>
  <si>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</si>
  <si>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</si>
  <si>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</si>
  <si>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</si>
  <si>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</si>
  <si>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</si>
  <si>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</si>
  <si>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</si>
  <si>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</si>
  <si>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</si>
  <si>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</si>
  <si>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</si>
  <si>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</si>
  <si>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</si>
  <si>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</si>
  <si>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</si>
  <si>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</si>
  <si>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</si>
  <si>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</si>
  <si>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</si>
  <si>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</si>
  <si>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</si>
  <si>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</si>
  <si>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</si>
  <si>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</si>
  <si>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</si>
  <si>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</si>
  <si>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</si>
  <si>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</si>
  <si>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</si>
  <si>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</si>
  <si>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</si>
  <si>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</si>
  <si>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</si>
  <si>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</si>
  <si>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</si>
  <si>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</si>
  <si>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</si>
  <si>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</si>
  <si>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</si>
  <si>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</si>
  <si>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</si>
  <si>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</si>
  <si>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</si>
  <si>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</si>
  <si>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</si>
  <si>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</si>
  <si>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</si>
  <si>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</si>
  <si>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</si>
  <si>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</si>
  <si>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</si>
  <si>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</si>
  <si>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</si>
  <si>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</si>
  <si>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</si>
  <si>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</si>
  <si>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</si>
  <si>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</si>
  <si>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</si>
  <si>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</si>
  <si>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</si>
  <si>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</si>
  <si>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</si>
  <si>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</si>
  <si>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</si>
  <si>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</si>
  <si>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</si>
  <si>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</si>
  <si>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</si>
  <si>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</si>
  <si>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</si>
  <si>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</si>
  <si>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</si>
  <si>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</si>
  <si>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</si>
  <si>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</si>
  <si>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</si>
  <si>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</si>
  <si>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</si>
  <si>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</si>
  <si>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</si>
  <si>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</si>
  <si>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</si>
  <si>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</si>
  <si>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</si>
  <si>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</si>
  <si>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</si>
  <si>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</si>
  <si>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</si>
  <si>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</si>
  <si>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</si>
  <si>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</si>
  <si>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</si>
  <si>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</si>
  <si>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</si>
  <si>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</si>
  <si>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</si>
  <si>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</si>
  <si>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</si>
  <si>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</si>
  <si>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</si>
  <si>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</si>
  <si>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</si>
  <si>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</si>
  <si>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</si>
  <si>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</si>
  <si>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</si>
  <si>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</si>
  <si>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</si>
  <si>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</si>
  <si>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</si>
  <si>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</si>
  <si>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</si>
  <si>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</si>
  <si>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</si>
  <si>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</si>
  <si>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</si>
  <si>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</si>
  <si>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</si>
  <si>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</si>
  <si>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</si>
  <si>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</si>
  <si>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</si>
  <si>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</si>
  <si>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</si>
  <si>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</si>
  <si>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</si>
  <si>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</si>
  <si>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</si>
  <si>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</si>
  <si>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</si>
  <si>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</si>
  <si>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</si>
  <si>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</si>
  <si>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</si>
  <si>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</si>
  <si>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</si>
  <si>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</si>
  <si>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</si>
  <si>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</si>
  <si>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</si>
  <si>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</si>
  <si>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</si>
  <si>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</si>
  <si>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</si>
  <si>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</si>
  <si>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</si>
  <si>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</si>
  <si>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</si>
  <si>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</si>
  <si>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</si>
  <si>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</si>
  <si>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</si>
  <si>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</si>
  <si>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</si>
  <si>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</si>
  <si>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</si>
  <si>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</si>
  <si>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</si>
  <si>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</si>
  <si>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</si>
  <si>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</si>
  <si>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</si>
  <si>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</si>
  <si>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</si>
  <si>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</si>
  <si>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</si>
  <si>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</si>
  <si>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</si>
  <si>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</si>
  <si>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</si>
  <si>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</si>
  <si>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</si>
  <si>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</si>
  <si>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</si>
  <si>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</si>
  <si>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</si>
  <si>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</si>
  <si>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</si>
  <si>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</si>
  <si>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</si>
  <si>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</si>
  <si>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</si>
  <si>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</si>
  <si>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</si>
  <si>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</si>
  <si>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</si>
  <si>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</si>
  <si>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</si>
  <si>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</si>
  <si>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</si>
  <si>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</si>
  <si>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</si>
  <si>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</si>
  <si>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</si>
  <si>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</si>
  <si>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</si>
  <si>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</si>
  <si>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</si>
  <si>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</si>
  <si>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</si>
  <si>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</si>
  <si>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</si>
  <si>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</si>
  <si>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</si>
  <si>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</si>
  <si>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</si>
  <si>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</si>
  <si>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</si>
  <si>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</si>
  <si>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</si>
  <si>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</si>
  <si>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</si>
  <si>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</si>
  <si>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</si>
  <si>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</si>
  <si>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</si>
  <si>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</si>
  <si>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</si>
  <si>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</si>
  <si>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</si>
  <si>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</si>
  <si>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</si>
  <si>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</si>
  <si>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</si>
  <si>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</si>
  <si>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</si>
  <si>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</si>
  <si>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</si>
  <si>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</si>
  <si>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</si>
  <si>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</si>
  <si>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</si>
  <si>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</si>
  <si>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</si>
  <si>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</si>
  <si>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</si>
  <si>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</si>
  <si>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</si>
  <si>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</si>
  <si>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</si>
  <si>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</si>
  <si>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</si>
  <si>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</si>
  <si>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</si>
  <si>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</si>
  <si>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</si>
  <si>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</si>
  <si>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</si>
  <si>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</si>
  <si>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</si>
  <si>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</si>
  <si>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</si>
  <si>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</si>
  <si>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</si>
  <si>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</si>
  <si>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</si>
  <si>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</si>
  <si>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</si>
  <si>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</si>
  <si>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</si>
  <si>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</si>
  <si>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</si>
  <si>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</si>
  <si>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</si>
  <si>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</si>
  <si>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</si>
  <si>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</si>
  <si>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</si>
  <si>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</si>
  <si>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</si>
  <si>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</si>
  <si>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</si>
  <si>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</si>
  <si>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</si>
  <si>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</si>
  <si>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</si>
  <si>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</si>
  <si>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</si>
  <si>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</si>
  <si>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</si>
  <si>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</si>
  <si>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</si>
  <si>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</si>
  <si>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</si>
  <si>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</si>
  <si>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</si>
  <si>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</si>
  <si>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</si>
  <si>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</si>
  <si>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</si>
  <si>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</si>
  <si>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</si>
  <si>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</si>
  <si>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</si>
  <si>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</si>
  <si>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</si>
  <si>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</si>
  <si>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</si>
  <si>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</si>
  <si>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</si>
  <si>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</si>
  <si>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</si>
  <si>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</si>
  <si>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</si>
  <si>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</si>
  <si>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</si>
  <si>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</si>
  <si>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</si>
  <si>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</si>
  <si>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</si>
  <si>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</si>
  <si>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</si>
  <si>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</si>
  <si>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</si>
  <si>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</si>
  <si>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</si>
  <si>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</si>
  <si>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</si>
  <si>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</si>
  <si>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</si>
  <si>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</si>
  <si>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</si>
  <si>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</si>
  <si>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</si>
  <si>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</si>
  <si>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</si>
  <si>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</si>
  <si>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</si>
  <si>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</si>
  <si>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</si>
  <si>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</si>
  <si>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</si>
  <si>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</si>
  <si>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</si>
  <si>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</si>
  <si>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</si>
  <si>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</si>
  <si>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</si>
  <si>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</si>
  <si>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</si>
  <si>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</si>
  <si>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</si>
  <si>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</si>
  <si>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</si>
  <si>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</si>
  <si>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</si>
  <si>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</si>
  <si>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</si>
  <si>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</si>
  <si>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</si>
  <si>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</si>
  <si>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</si>
  <si>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</si>
  <si>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</si>
  <si>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</si>
  <si>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</si>
  <si>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</si>
  <si>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</si>
  <si>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</si>
  <si>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</si>
  <si>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</si>
  <si>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</si>
  <si>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</si>
  <si>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</si>
  <si>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</si>
  <si>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</si>
  <si>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</si>
  <si>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</si>
  <si>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</si>
  <si>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</si>
  <si>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</si>
  <si>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</si>
  <si>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</si>
  <si>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</si>
  <si>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</si>
  <si>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</si>
  <si>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</si>
  <si>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</si>
  <si>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</si>
  <si>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</si>
  <si>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</si>
  <si>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</si>
  <si>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</si>
  <si>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</si>
  <si>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</si>
  <si>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</si>
  <si>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</si>
  <si>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</si>
  <si>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</si>
  <si>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</si>
  <si>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</si>
  <si>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</si>
  <si>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</si>
  <si>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</si>
  <si>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</si>
  <si>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</si>
  <si>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</si>
  <si>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</si>
  <si>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</si>
  <si>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</si>
  <si>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</si>
  <si>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</si>
  <si>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</si>
  <si>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</si>
  <si>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</si>
  <si>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</si>
  <si>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</si>
  <si>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</si>
  <si>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</si>
  <si>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</si>
  <si>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</si>
  <si>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</si>
  <si>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</si>
  <si>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</si>
  <si>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</si>
  <si>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</si>
  <si>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</si>
  <si>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</si>
  <si>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</si>
  <si>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</si>
  <si>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</si>
  <si>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</si>
  <si>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</si>
  <si>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</si>
  <si>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</si>
  <si>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</si>
  <si>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</si>
  <si>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</si>
  <si>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</si>
  <si>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</si>
  <si>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</si>
  <si>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</si>
  <si>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</si>
  <si>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</si>
  <si>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</si>
  <si>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</si>
  <si>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</si>
  <si>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</si>
  <si>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</si>
  <si>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</si>
  <si>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</si>
  <si>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</si>
  <si>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</si>
  <si>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</si>
  <si>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</si>
  <si>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</si>
  <si>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</si>
  <si>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</si>
  <si>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</si>
  <si>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</si>
  <si>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</si>
  <si>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</si>
  <si>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</si>
  <si>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</si>
  <si>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</si>
  <si>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</si>
  <si>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</si>
  <si>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</si>
  <si>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</si>
  <si>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</si>
  <si>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</si>
  <si>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</si>
  <si>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</si>
  <si>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</si>
  <si>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</si>
  <si>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</si>
  <si>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</si>
  <si>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</si>
  <si>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</si>
  <si>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</si>
  <si>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</si>
  <si>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</si>
  <si>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</si>
  <si>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</si>
  <si>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</si>
  <si>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</si>
  <si>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</si>
  <si>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</si>
  <si>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</si>
  <si>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</si>
  <si>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</si>
  <si>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</si>
  <si>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</si>
  <si>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</si>
  <si>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</si>
  <si>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</si>
  <si>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</si>
  <si>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</si>
  <si>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</si>
  <si>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</si>
  <si>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</si>
  <si>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</si>
  <si>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</si>
  <si>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</si>
  <si>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</si>
  <si>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</si>
  <si>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</si>
  <si>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</si>
  <si>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</si>
  <si>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</si>
  <si>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</si>
  <si>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</si>
  <si>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</si>
  <si>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</si>
  <si>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</si>
  <si>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</si>
  <si>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</si>
  <si>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</si>
  <si>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</si>
  <si>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</si>
  <si>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</si>
  <si>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</si>
  <si>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</si>
  <si>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</si>
  <si>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</si>
  <si>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</si>
  <si>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</si>
  <si>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</si>
  <si>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</si>
  <si>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</si>
  <si>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</si>
  <si>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</si>
  <si>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</si>
  <si>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</si>
  <si>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</si>
  <si>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</si>
  <si>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</si>
  <si>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</si>
  <si>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</si>
  <si>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</si>
  <si>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</si>
  <si>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</si>
  <si>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</si>
  <si>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</si>
  <si>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</si>
  <si>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</si>
  <si>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</si>
  <si>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</si>
  <si>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</si>
  <si>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</si>
  <si>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</si>
  <si>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</si>
  <si>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</si>
  <si>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</si>
  <si>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</si>
  <si>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</si>
  <si>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</si>
  <si>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</si>
  <si>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</si>
  <si>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</si>
  <si>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</si>
  <si>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</si>
  <si>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</si>
  <si>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</si>
  <si>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</si>
  <si>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</si>
  <si>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</si>
  <si>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</si>
  <si>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</si>
  <si>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</si>
  <si>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</si>
  <si>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</si>
  <si>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</si>
  <si>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</si>
  <si>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</si>
  <si>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</si>
  <si>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</si>
  <si>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</si>
  <si>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</si>
  <si>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</si>
  <si>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</si>
  <si>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</si>
  <si>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</si>
  <si>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</si>
  <si>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</si>
  <si>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</si>
  <si>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</si>
  <si>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</si>
  <si>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</si>
  <si>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</si>
  <si>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</si>
  <si>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</si>
  <si>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</si>
  <si>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</si>
  <si>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</si>
  <si>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</si>
  <si>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</si>
  <si>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</si>
  <si>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</si>
  <si>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</si>
  <si>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</si>
  <si>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</si>
  <si>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</si>
  <si>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</si>
  <si>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</si>
  <si>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</si>
  <si>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</si>
  <si>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</si>
  <si>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</si>
  <si>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</si>
  <si>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</si>
  <si>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</si>
  <si>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</si>
  <si>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</si>
  <si>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</si>
  <si>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</si>
  <si>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</si>
  <si>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</si>
  <si>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</si>
  <si>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</si>
  <si>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</si>
  <si>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</si>
  <si>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</si>
  <si>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</si>
  <si>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</si>
  <si>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</si>
  <si>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</si>
  <si>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</si>
  <si>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</si>
  <si>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</si>
  <si>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</si>
  <si>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</si>
  <si>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</si>
  <si>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</si>
  <si>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</si>
  <si>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</si>
  <si>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</si>
  <si>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</si>
  <si>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</si>
  <si>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</si>
  <si>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</si>
  <si>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</si>
  <si>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</si>
  <si>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</si>
  <si>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</si>
  <si>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</si>
  <si>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</si>
  <si>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</si>
  <si>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</si>
  <si>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</si>
  <si>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</si>
  <si>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</si>
  <si>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</si>
  <si>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</si>
  <si>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</si>
  <si>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</si>
  <si>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</si>
  <si>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</si>
  <si>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</si>
  <si>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</si>
  <si>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</si>
  <si>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</si>
  <si>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</si>
  <si>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</si>
  <si>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</si>
  <si>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</si>
  <si>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</si>
  <si>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</si>
  <si>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</si>
  <si>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</si>
  <si>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</si>
  <si>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</si>
  <si>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</si>
  <si>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</si>
  <si>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</si>
  <si>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</si>
  <si>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</si>
  <si>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</si>
  <si>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</si>
  <si>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</si>
  <si>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</si>
  <si>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</si>
  <si>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</si>
  <si>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</si>
  <si>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</si>
  <si>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</si>
  <si>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</si>
  <si>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</si>
  <si>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</si>
  <si>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</si>
  <si>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</si>
  <si>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</si>
  <si>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</si>
  <si>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</si>
  <si>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</si>
  <si>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</si>
  <si>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</si>
  <si>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</si>
  <si>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</si>
  <si>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</si>
  <si>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</si>
  <si>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</si>
  <si>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</si>
  <si>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</si>
  <si>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</si>
  <si>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</si>
  <si>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</si>
  <si>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</si>
  <si>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</si>
  <si>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</si>
  <si>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</si>
  <si>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</si>
  <si>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</si>
  <si>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</si>
  <si>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</si>
  <si>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</si>
  <si>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</si>
  <si>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</si>
  <si>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</si>
  <si>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</si>
  <si>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</si>
  <si>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</si>
  <si>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</si>
  <si>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</si>
  <si>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</si>
  <si>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</si>
  <si>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</si>
  <si>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</si>
  <si>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</si>
  <si>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</si>
  <si>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</si>
  <si>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</si>
  <si>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</si>
  <si>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</si>
  <si>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</si>
  <si>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</si>
  <si>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</si>
  <si>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</si>
  <si>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</si>
  <si>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</si>
  <si>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</si>
  <si>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</si>
  <si>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</si>
  <si>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</si>
  <si>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</si>
  <si>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</si>
  <si>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</si>
  <si>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</si>
  <si>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</si>
  <si>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</si>
  <si>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</si>
  <si>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</si>
  <si>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</si>
  <si>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</si>
  <si>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</si>
  <si>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</si>
  <si>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</si>
  <si>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</si>
  <si>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</si>
  <si>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</si>
  <si>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</si>
  <si>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</si>
  <si>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</si>
  <si>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</si>
  <si>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</si>
  <si>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</si>
  <si>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</si>
  <si>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</si>
  <si>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</si>
  <si>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</si>
  <si>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</si>
  <si>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</si>
  <si>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</si>
  <si>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</si>
  <si>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</si>
  <si>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</si>
  <si>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</si>
  <si>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</si>
  <si>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</si>
  <si>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</si>
  <si>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</si>
  <si>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</si>
  <si>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</si>
  <si>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</si>
  <si>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</si>
  <si>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</si>
  <si>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</si>
  <si>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</si>
  <si>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</si>
  <si>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</si>
  <si>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</si>
  <si>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</si>
  <si>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</si>
  <si>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</si>
  <si>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</si>
  <si>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</si>
  <si>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</si>
  <si>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</si>
  <si>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</si>
  <si>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</si>
  <si>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</si>
  <si>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</si>
  <si>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</si>
  <si>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</si>
  <si>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</si>
  <si>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</si>
  <si>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</si>
  <si>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</si>
  <si>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</si>
  <si>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</si>
  <si>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</si>
  <si>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</si>
  <si>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</si>
  <si>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</si>
  <si>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</si>
  <si>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</si>
  <si>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</si>
  <si>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</si>
  <si>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</si>
  <si>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</si>
  <si>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</si>
  <si>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</si>
  <si>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</si>
  <si>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</si>
  <si>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</si>
  <si>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</si>
  <si>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</si>
  <si>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</si>
  <si>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</si>
  <si>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</si>
  <si>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</si>
  <si>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</si>
  <si>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</si>
  <si>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</si>
  <si>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</si>
  <si>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</si>
  <si>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</si>
  <si>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</si>
  <si>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</si>
  <si>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</si>
  <si>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</si>
  <si>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</si>
  <si>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</si>
  <si>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</si>
  <si>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</si>
  <si>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</si>
  <si>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</si>
  <si>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</si>
  <si>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</si>
  <si>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</si>
  <si>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</si>
  <si>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</si>
  <si>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</si>
  <si>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</si>
  <si>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</si>
  <si>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</si>
  <si>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</si>
  <si>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</si>
  <si>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</si>
  <si>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</si>
  <si>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</si>
  <si>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</si>
  <si>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</si>
  <si>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</si>
  <si>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</si>
  <si>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</si>
  <si>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</si>
  <si>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</si>
  <si>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</si>
  <si>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</si>
  <si>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</si>
  <si>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</si>
  <si>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</si>
  <si>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</si>
  <si>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</si>
  <si>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</si>
  <si>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</si>
  <si>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</si>
  <si>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</si>
  <si>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</si>
  <si>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</si>
  <si>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</si>
  <si>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</si>
  <si>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</si>
  <si>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</si>
  <si>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</si>
  <si>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</si>
  <si>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</si>
  <si>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</si>
  <si>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</si>
  <si>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</si>
  <si>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</si>
  <si>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</si>
  <si>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</si>
  <si>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</si>
  <si>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</si>
  <si>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</si>
  <si>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</si>
  <si>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</si>
  <si>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</si>
  <si>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</si>
  <si>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</si>
  <si>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</si>
  <si>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</si>
  <si>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</si>
  <si>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</si>
  <si>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</si>
  <si>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</si>
  <si>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</si>
  <si>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</si>
  <si>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</si>
  <si>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</si>
  <si>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</si>
  <si>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</si>
  <si>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</si>
  <si>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</si>
  <si>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</si>
  <si>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</si>
  <si>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</si>
  <si>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</si>
  <si>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</si>
  <si>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</si>
  <si>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</si>
  <si>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</si>
  <si>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</si>
  <si>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</si>
  <si>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</si>
  <si>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</si>
  <si>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</si>
  <si>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</si>
  <si>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</si>
  <si>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</si>
  <si>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</si>
  <si>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</si>
  <si>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</si>
  <si>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</si>
  <si>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</si>
  <si>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</si>
  <si>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</si>
  <si>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</si>
  <si>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</si>
  <si>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</si>
  <si>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</si>
  <si>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</si>
  <si>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</si>
  <si>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</si>
  <si>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</si>
  <si>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</si>
  <si>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</si>
  <si>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</si>
  <si>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</si>
  <si>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</si>
  <si>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</si>
  <si>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</si>
  <si>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</si>
  <si>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</si>
  <si>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</si>
  <si>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</si>
  <si>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</si>
  <si>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</si>
  <si>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</si>
  <si>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</si>
  <si>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</si>
  <si>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</si>
  <si>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</si>
  <si>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</si>
  <si>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</si>
  <si>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</si>
  <si>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</si>
  <si>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</si>
  <si>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</si>
  <si>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</si>
  <si>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</si>
  <si>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</si>
  <si>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</si>
  <si>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</si>
  <si>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</si>
  <si>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</si>
  <si>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</si>
  <si>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</si>
  <si>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</si>
  <si>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</si>
  <si>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</si>
  <si>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</si>
  <si>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</si>
  <si>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</si>
  <si>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</si>
  <si>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</si>
  <si>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</si>
  <si>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</si>
  <si>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</si>
  <si>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</si>
  <si>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</si>
  <si>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</si>
  <si>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</si>
  <si>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</si>
  <si>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</si>
  <si>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</si>
  <si>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</si>
  <si>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</si>
  <si>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</si>
  <si>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</si>
  <si>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</si>
  <si>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</si>
  <si>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</si>
  <si>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</si>
  <si>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</si>
  <si>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</si>
  <si>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</si>
  <si>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</si>
  <si>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</si>
  <si>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</si>
  <si>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</si>
  <si>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</si>
  <si>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</si>
  <si>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</si>
  <si>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</si>
  <si>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</si>
  <si>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</si>
  <si>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</si>
  <si>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</si>
  <si>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</si>
  <si>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</si>
  <si>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</si>
  <si>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</si>
  <si>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</si>
  <si>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</si>
  <si>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</si>
  <si>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</si>
  <si>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</si>
  <si>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</si>
  <si>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</si>
  <si>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</si>
  <si>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</si>
  <si>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</si>
  <si>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</si>
  <si>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</si>
  <si>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</si>
  <si>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</si>
  <si>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</si>
  <si>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</si>
  <si>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</si>
  <si>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</si>
  <si>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</si>
  <si>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</si>
  <si>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</si>
  <si>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</si>
  <si>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</si>
  <si>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</si>
  <si>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</si>
  <si>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</si>
  <si>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</si>
  <si>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</si>
  <si>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</si>
  <si>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</si>
  <si>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</si>
  <si>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</si>
  <si>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</si>
  <si>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</si>
  <si>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</si>
  <si>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</si>
  <si>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</si>
  <si>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</si>
  <si>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</si>
  <si>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</si>
  <si>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</si>
  <si>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</si>
  <si>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</si>
  <si>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</si>
  <si>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</si>
  <si>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</si>
  <si>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</si>
  <si>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</si>
  <si>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</si>
  <si>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</si>
  <si>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</si>
  <si>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</si>
  <si>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</si>
  <si>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</si>
  <si>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</si>
  <si>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</si>
  <si>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</si>
  <si>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</si>
  <si>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</si>
  <si>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</si>
  <si>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</si>
  <si>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</si>
  <si>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</si>
  <si>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</si>
  <si>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</si>
  <si>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</si>
  <si>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</si>
  <si>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</si>
  <si>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</si>
  <si>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</si>
  <si>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</si>
  <si>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</si>
  <si>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</si>
  <si>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</si>
  <si>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</si>
  <si>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</si>
  <si>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</si>
  <si>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</si>
  <si>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</si>
  <si>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</si>
  <si>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</si>
  <si>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</si>
  <si>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</si>
  <si>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</si>
  <si>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</si>
  <si>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</si>
  <si>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</si>
  <si>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</si>
  <si>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</si>
  <si>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</si>
  <si>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</si>
  <si>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</si>
  <si>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</si>
  <si>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</si>
  <si>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</si>
  <si>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</si>
  <si>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</si>
  <si>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</si>
  <si>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</si>
  <si>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</si>
  <si>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</si>
  <si>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</si>
  <si>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</si>
  <si>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</si>
  <si>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</si>
  <si>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</si>
  <si>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</si>
  <si>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</si>
  <si>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</si>
  <si>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</si>
  <si>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DE DESARROLLO INFANTIL SIN ARRIENDO</t>
  </si>
  <si>
    <t>ANA ISABEL BURBANO ACHICANOY</t>
  </si>
  <si>
    <t>CALLE 18 No- 10 - 53 Barrio Fátima Pasto</t>
  </si>
  <si>
    <t>3226781399</t>
  </si>
  <si>
    <t>PASTO - NARIÑO</t>
  </si>
  <si>
    <t>fundacionaguaparatodos2019@gmail.com</t>
  </si>
  <si>
    <t>MUNICIPIO DE LA TOLA</t>
  </si>
  <si>
    <t>FUNDACION COLEGIO GENERAL JOSE MARIA CORDOBA</t>
  </si>
  <si>
    <t>050-2009</t>
  </si>
  <si>
    <t>046-2010</t>
  </si>
  <si>
    <t>020-2018</t>
  </si>
  <si>
    <t>021-2018</t>
  </si>
  <si>
    <t>022-2018</t>
  </si>
  <si>
    <t>023-2018</t>
  </si>
  <si>
    <t>024-2018</t>
  </si>
  <si>
    <t>025-2018</t>
  </si>
  <si>
    <t>026-2018</t>
  </si>
  <si>
    <t>027-2018</t>
  </si>
  <si>
    <t>028-2018</t>
  </si>
  <si>
    <t>029-2018</t>
  </si>
  <si>
    <t>030-2018</t>
  </si>
  <si>
    <t>031-2018</t>
  </si>
  <si>
    <t>032-2018</t>
  </si>
  <si>
    <t>033-2018</t>
  </si>
  <si>
    <t>034-2018</t>
  </si>
  <si>
    <t>035-2018</t>
  </si>
  <si>
    <t>036-2018</t>
  </si>
  <si>
    <t>037-2018</t>
  </si>
  <si>
    <t>038-2018</t>
  </si>
  <si>
    <t>039-2018</t>
  </si>
  <si>
    <t>011-2015</t>
  </si>
  <si>
    <t>009-2016</t>
  </si>
  <si>
    <t>005-2017</t>
  </si>
  <si>
    <t>010-2018</t>
  </si>
  <si>
    <t>035-2019</t>
  </si>
  <si>
    <t>009-2020</t>
  </si>
  <si>
    <t>CONVENIO PARA LA PRESTACION DE SERVICIOS EN ATENCION DE NIÑOS Y NIÑAS DE MENORES DE 3 AÑOS Y MADRES GESTANTES Y LACTANTES DE LA ZONA RURAL DEL MUNICIPIO DE LA TOLA EN ESTIMULACION TEMPRANA, LACTANCIA MATERNA Y NUTRICION INICIAL</t>
  </si>
  <si>
    <t>CONVENIO PARA LA PRESTACION DE SERVICIOS EN ATENCION DE NIÑOS Y NIÑAS DE MENORES DE 3 AÑOS Y MADRES GESTANTES DE LA ZONA RURAL DEL MUNICIPIO DE LA TOLA EN ESTIMULACION TEMPRANA, LACTANCIA MATERNA Y NUTRICION INICIAL</t>
  </si>
  <si>
    <t>PRESTACION DE SERVICIOS EN ATENCION PSICOSOCIAL PARA  NIÑOS, NIÑAS, FAMILAS EN SITUACION DE VULNERABILIDAD Y VICTIMAS DE CONFLICTO ARMADO EN EL MUNICIPIO DE OLAYA HERRERA, EN CUMPLIMIENTO AL CONVENIO DE RESILIENCIA SUSCRITO ENTRE LAS PARTES</t>
  </si>
  <si>
    <t>PRESTACION DE SERVICIOS EN ATENCION PSICOSOCIAL PARA  NIÑOS, NIÑAS, FAMILAS EN SITUACION DE VULNERABILIDAD Y VICTIMAS DE CONFLICTO ARMADO EN EL MUNICIPIO DE MOSQUERA, EN CUMPLIMIENTO AL CONVENIO DE RESILIENCIA SUSCRITO ENTRE LAS PARTES</t>
  </si>
  <si>
    <t>PRESTACION DE SERVICIOS EN ATENCION PSICOSOCIAL PARA  NIÑOS, NIÑAS, FAMILAS EN SITUACION DE VULNERABILIDAD Y VICTIMAS DE CONFLICTO ARMADO EN EL MUNICIPIO DE SANTA BARBARA DE ISCUANDE,  EN CUMPLIMIENTO AL CONVENIO DE RESILIENCIA SUSCRITO ENTRE LAS PARTES</t>
  </si>
  <si>
    <t>PRESTACION DE SERVICIOS EN ATENCION PSICOSOCIAL PARA  NIÑOS, NIÑAS, FAMILAS EN SITUACION DE VULNERABILIDAD Y VICTIMAS DE CONFLICTO ARMADO EN EL MUNICIPIO DE EL CHARCO,  EN CUMPLIMIENTO AL CONVENIO DE RESILIENCIA SUSCRITO ENTRE LAS PARTES</t>
  </si>
  <si>
    <t>PRESTACION DE SERVICIOS EN ATENCION PSICOSOCIAL PARA  NIÑOS, NIÑAS, FAMILAS EN SITUACION DE VULNERABILIDAD Y VICTIMAS DE CONFLICTO ARMADO EN EL MUNICIPIO DE FRANCISCO PIZARRO, EN CUMPLIMIENTO AL CONVENIO DE RESILIENCIA SUSCRITO ENTRE LAS PARTES</t>
  </si>
  <si>
    <t>PRESTACION DE SERVICIOS EN ATENCION PSICOSOCIAL PARA  NIÑOS, NIÑAS, FAMILAS EN SITUACION DE VULNERABILIDAD Y VICTIMAS DE CONFLICTO ARMADO EN EL MUNICIPIO DE TUMACO, EN CUMPLIMIENTO AL CONVENIO DE RESILIENCIA SUSCRITO ENTRE LAS PARTES</t>
  </si>
  <si>
    <t>PRESTACION DE SERVICIOS EN ATENCION PSICOSOCIAL PARA  NIÑOS, NIÑAS, FAMILAS EN SITUACION DE VULNERABILIDAD Y VICTIMAS DE CONFLICTO ARMADO EN EL MUNICIPIO DE LA TOLA,  EN CUMPLIMIENTO AL CONVENIO DE RESILIENCIA SUSCRITO ENTRE LAS PARTES</t>
  </si>
  <si>
    <t>PRESTACION DE SERVICIOS EN ATENCION PSICOSOCIAL PARA  NIÑOS, NIÑAS, FAMILAS EN SITUACION DE VULNERABILIDAD Y VICTIMAS DE CONFLICTO ARMADO EN EL MUNICIPIO DE BARBACOAS, EN CUMPLIMIENTO AL CONVENIO DE RESILIENCIA SUSCRITO ENTRE LAS PARTES</t>
  </si>
  <si>
    <t>PRESTACION DE SERVICIOS EN ATENCION PSICOSOCIAL PARA  NIÑOS, NIÑAS, FAMILAS EN SITUACION DE VULNERABILIDAD Y VICTIMAS DE CONFLICTO ARMADO EN EL MUNICIPIO DE MAGUI PAYAN,  EN CUMPLIMIENTO AL CONVENIO DE RESILIENCIA SUSCRITO ENTRE LAS PARTES</t>
  </si>
  <si>
    <t>PRESTACION DE SERVICIOS EN ATENCION PSICOSOCIAL PARA  NIÑOS, NIÑAS, FAMILAS EN SITUACION DE VULNERABILIDAD Y VICTIMAS DE CONFLICTO ARMADO EN EL MUNICIPIO DE ROBERTO PAYAN,  EN CUMPLIMIENTO AL CONVENIO DE RESILIENCIA SUSCRITO ENTRE LAS PARTES</t>
  </si>
  <si>
    <t>PRESTACION DE SERVICIOS EN ATENCION PSICOSOCIAL PARA  NIÑOS, NIÑAS, FAMILAS EN SITUACION DE VULNERABILIDAD Y VICTIMAS DE CONFLICTO ARMADO EN EL MUNICIPIO DE LEIVA, EN CUMPLIMIENTO AL CONVENIO DE RESILIENCIA SUSCRITO ENTRE LAS PARTES</t>
  </si>
  <si>
    <t>PRESTACION DE SERVICIOS EN ATENCION PSICOSOCIAL PARA  NIÑOS, NIÑAS, FAMILAS EN SITUACION DE VULNERABILIDAD Y VICTIMAS DE CONFLICTO ARMADO EN EL MUNICIPIO DE POLICARPA EN CUMPLIMIENTO AL CONVENIO DE RESILIENCIA SUSCRITO ENTRE LAS PARTES</t>
  </si>
  <si>
    <t>PRESTACION DE SERVICIOS EN ATENCION PSICOSOCIAL PARA  NIÑOS, NIÑAS, FAMILAS EN SITUACION DE VULNERABILIDAD Y VICTIMAS DE CONFLICTO ARMADO EN EL MUNICIPIO DE BUESCACO EN CUMPLIMIENTO AL CONVENIO DE RESILIENCIA SUSCRITO ENTRE LAS PARTES</t>
  </si>
  <si>
    <t>PRESTACION DE SERVICIOS EN ATENCION PSICOSOCIAL PARA  NIÑOS, NIÑAS, FAMILAS EN SITUACION DE VULNERABILIDAD Y VICTIMAS DE CONFLICTO ARMADO EN EL MUNICIPIO DE SAN BERNARDO EN CUMPLIMIENTO AL CONVENIO DE RESILIENCIA SUSCRITO ENTRE LAS PARTES</t>
  </si>
  <si>
    <t>PRESTACION DE SERVICIOS EN ATENCION PSICOSOCIAL PARA  NIÑOS, NIÑAS, FAMILAS EN SITUACION DE VULNERABILIDAD Y VICTIMAS DE CONFLICTO ARMADO EN EL MUNICIPIO DE ALBAN EN CUMPLIMIENTO AL CONVENIO DE RESILIENCIA SUSCRITO ENTRE LAS PARTES</t>
  </si>
  <si>
    <t>PRESTACION DE SERVICIOS EN ATENCION PSICOSOCIAL PARA  NIÑOS, NIÑAS, FAMILAS EN SITUACION DE VULNERABILIDAD Y VICTIMAS DE CONFLICTO ARMADO EN EL MUNICIPIO DE SAN PEDRO DE CARTAGO EN CUMPLIMIENTO AL CONVENIO DE RESILIENCIA SUSCRITO ENTRE LAS PARTES</t>
  </si>
  <si>
    <t>PRESTACION DE SERVICIOS EN ATENCION PSICOSOCIAL PARA  NIÑOS, NIÑAS, FAMILAS EN SITUACION DE VULNERABILIDAD Y VICTIMAS DE CONFLICTO ARMADO EN EL MUNICIPIO DE ARBOLEDA EN CUMPLIMIENTO AL CONVENIO DE RESILIENCIA SUSCRITO ENTRE LAS PARTES</t>
  </si>
  <si>
    <t>PRESTACION DE SERVICIOS EN ATENCION PSICOSOCIAL PARA  NIÑOS, NIÑAS, FAMILAS EN SITUACION DE VULNERABILIDAD Y VICTIMAS DE CONFLICTO ARMADO EN EL MUNICIPIO DE SAN PABLO EN CUMPLIMIENTO AL CONVENIO DE RESILIENCIA SUSCRITO ENTRE LAS PARTES</t>
  </si>
  <si>
    <t>PRESTACION DE SERVICIOS EN ATENCION PSICOSOCIAL PARA  NIÑOS, NIÑAS, FAMILAS EN SITUACION DE VULNERABILIDAD Y VICTIMAS DE CONFLICTO ARMADO EN LOS MUNICIPIOS DE TUQUERRES, CUMBAL, IPIALES, GUACHUCAL, PUPIALES, CUASPUD, ALDANA, POTOSI, SAPUYES, OSPINA, GUALMATAN, EL CONTADERO, ILES, IMUES, GUIATARILLA, EN CUMPLIMIENTO AL CONVENIO DE RESILIENCIA SUSCRITO ENTRE LAS PARTES</t>
  </si>
  <si>
    <t>PRESTACION DE SERVICIOS EN ATENCION PSICOSOCIAL PARA  NIÑOS, NIÑAS, FAMILAS EN SITUACION DE VULNERABILIDAD Y VICTIMAS DE CONFLICTO ARMADO NE LOS MUNICIPIOS DE YACUANQUER, TANGUA, CONSACA, LA FLORIDA, SANDONA, EL TAMBO, ANCUYA, EL PEÑOL, LOS ANDES SOTOMAYOR, LA LLAMADA, SAMANIEGO, SANTACRUZ DE GUACHAVEZ, EN CUMPLIMIENTO AL CONVENIO DE RESILIENCIA SUSCRITO ENTRE LAS PARTES</t>
  </si>
  <si>
    <t>PRESTACION DE SERVICIOS EN ATENCION PSICOSOCIAL PARA  NIÑOS, NIÑAS, FAMILAS EN SITUACION DE VULNERABILIDAD Y VICTIMAS DE CONFLICTO ARMADO EN LOS MUNICIPIOS DE  CUMBITARA, EL ROSARIO, TAMINANGO, CHACHAGUI, LA UNION, EN CUMPLIMIENTO AL CONVENIO DE RESILIENCIA SUSCRITO ENTRE LAS PARTES</t>
  </si>
  <si>
    <t>Prestación de servicios para brindar una asistencia psicosocial en forma integral a la comunidad educativa, conformado por las Familias, alumnos, parte directiva y docentes  que serán atendidos EN EL COLEGIO GENERAL JOSE MARIA CORDOBA EN EL MUNICIPIO DE ORITO - PUTUMAYO</t>
  </si>
  <si>
    <t xml:space="preserve">OLAYA HERRERA </t>
  </si>
  <si>
    <t>SANTA BARBARA DE ISCUANDE</t>
  </si>
  <si>
    <t>TUMACO</t>
  </si>
  <si>
    <t>MAGUI PAYAN</t>
  </si>
  <si>
    <t>ROBERTO PAYAN</t>
  </si>
  <si>
    <t>ALBAN</t>
  </si>
  <si>
    <t>2021-52-10001315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</si>
</sst>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yyyy\-mm\-dd;@"/>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8" fillId="3" borderId="34" xfId="0" applyFont="1" applyFill="1" applyBorder="1" applyAlignment="1" applyProtection="1">
      <alignment horizontal="justify" vertical="top"/>
      <protection locked="0"/>
    </xf>
    <xf numFmtId="171" fontId="8" fillId="3" borderId="34" xfId="0" applyNumberFormat="1" applyFont="1" applyFill="1" applyBorder="1" applyAlignment="1" applyProtection="1">
      <alignment horizontal="justify" vertical="top"/>
      <protection locked="0"/>
    </xf>
    <xf numFmtId="3" fontId="8" fillId="3" borderId="34" xfId="0" applyNumberFormat="1" applyFont="1" applyFill="1" applyBorder="1" applyAlignment="1" applyProtection="1">
      <alignment horizontal="justify" vertical="top"/>
      <protection locked="0"/>
    </xf>
    <xf numFmtId="3" fontId="0" fillId="3" borderId="34" xfId="0" applyNumberForma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54" zoomScale="75" zoomScaleNormal="75" zoomScaleSheetLayoutView="40" zoomScalePageLayoutView="40" workbookViewId="0">
      <selection activeCell="I163" sqref="I163:O16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7" t="s">
        <v>2654</v>
      </c>
      <c r="D2" s="218"/>
      <c r="E2" s="218"/>
      <c r="F2" s="218"/>
      <c r="G2" s="218"/>
      <c r="H2" s="218"/>
      <c r="I2" s="218"/>
      <c r="J2" s="218"/>
      <c r="K2" s="218"/>
      <c r="L2" s="238" t="s">
        <v>2640</v>
      </c>
      <c r="M2" s="238"/>
      <c r="N2" s="243" t="s">
        <v>2641</v>
      </c>
      <c r="O2" s="244"/>
    </row>
    <row r="3" spans="1:20" ht="33" customHeight="1" x14ac:dyDescent="0.3">
      <c r="A3" s="9"/>
      <c r="B3" s="8"/>
      <c r="C3" s="219"/>
      <c r="D3" s="220"/>
      <c r="E3" s="220"/>
      <c r="F3" s="220"/>
      <c r="G3" s="220"/>
      <c r="H3" s="220"/>
      <c r="I3" s="220"/>
      <c r="J3" s="220"/>
      <c r="K3" s="220"/>
      <c r="L3" s="245" t="s">
        <v>1</v>
      </c>
      <c r="M3" s="245"/>
      <c r="N3" s="245" t="s">
        <v>2642</v>
      </c>
      <c r="O3" s="247"/>
    </row>
    <row r="4" spans="1:20" ht="24.75" customHeight="1" thickBot="1" x14ac:dyDescent="0.35">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9" t="str">
        <f>HYPERLINK("#MI_Oferente_Singular!A114","CAPACIDAD RESIDUAL")</f>
        <v>CAPACIDAD RESIDUAL</v>
      </c>
      <c r="F8" s="240"/>
      <c r="G8" s="24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9" t="str">
        <f>HYPERLINK("#MI_Oferente_Singular!A162","TALENTO HUMANO")</f>
        <v>TALENTO HUMANO</v>
      </c>
      <c r="F9" s="240"/>
      <c r="G9" s="24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9" t="str">
        <f>HYPERLINK("#MI_Oferente_Singular!F162","INFRAESTRUCTURA")</f>
        <v>INFRAESTRUCTURA</v>
      </c>
      <c r="F10" s="240"/>
      <c r="G10" s="241"/>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2742</v>
      </c>
      <c r="D15" s="35"/>
      <c r="E15" s="35"/>
      <c r="F15" s="5"/>
      <c r="G15" s="32" t="s">
        <v>1168</v>
      </c>
      <c r="H15" s="103" t="s">
        <v>110</v>
      </c>
      <c r="I15" s="32" t="s">
        <v>2624</v>
      </c>
      <c r="J15" s="108" t="s">
        <v>2626</v>
      </c>
      <c r="L15" s="223" t="s">
        <v>8</v>
      </c>
      <c r="M15" s="223"/>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2" t="s">
        <v>2639</v>
      </c>
      <c r="I19" s="135" t="s">
        <v>11</v>
      </c>
      <c r="J19" s="136" t="s">
        <v>10</v>
      </c>
      <c r="K19" s="136" t="s">
        <v>2609</v>
      </c>
      <c r="L19" s="136" t="s">
        <v>1161</v>
      </c>
      <c r="M19" s="136" t="s">
        <v>1162</v>
      </c>
      <c r="N19" s="137" t="s">
        <v>2610</v>
      </c>
      <c r="O19" s="132"/>
      <c r="Q19" s="51"/>
      <c r="R19" s="51"/>
    </row>
    <row r="20" spans="1:23" ht="30" customHeight="1" x14ac:dyDescent="0.3">
      <c r="A20" s="9"/>
      <c r="B20" s="109">
        <v>900222878</v>
      </c>
      <c r="C20" s="5"/>
      <c r="D20" s="73"/>
      <c r="E20" s="5"/>
      <c r="F20" s="5"/>
      <c r="G20" s="5"/>
      <c r="H20" s="242"/>
      <c r="I20" s="144" t="s">
        <v>110</v>
      </c>
      <c r="J20" s="145" t="s">
        <v>769</v>
      </c>
      <c r="K20" s="175">
        <v>643637160</v>
      </c>
      <c r="L20" s="147"/>
      <c r="M20" s="147">
        <v>44561</v>
      </c>
      <c r="N20" s="130">
        <f>+(M20-L20)/30</f>
        <v>1485.3666666666666</v>
      </c>
      <c r="O20" s="133"/>
      <c r="U20" s="129"/>
      <c r="V20" s="105">
        <f ca="1">NOW()</f>
        <v>44193.342912037035</v>
      </c>
      <c r="W20" s="105">
        <f ca="1">NOW()</f>
        <v>44193.342912037035</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4"/>
      <c r="I37" s="125"/>
      <c r="J37" s="125"/>
      <c r="K37" s="125"/>
      <c r="L37" s="125"/>
      <c r="M37" s="125"/>
      <c r="N37" s="125"/>
      <c r="O37" s="126"/>
    </row>
    <row r="38" spans="1:16" ht="21" customHeight="1" x14ac:dyDescent="0.3">
      <c r="A38" s="9"/>
      <c r="B38" s="237" t="str">
        <f>VLOOKUP(B20,EAS!A2:B1439,2,0)</f>
        <v>FUNDACION AGUA PARA TODOS</v>
      </c>
      <c r="C38" s="237"/>
      <c r="D38" s="237"/>
      <c r="E38" s="237"/>
      <c r="F38" s="237"/>
      <c r="G38" s="5"/>
      <c r="H38" s="127"/>
      <c r="I38" s="246" t="s">
        <v>7</v>
      </c>
      <c r="J38" s="246"/>
      <c r="K38" s="246"/>
      <c r="L38" s="246"/>
      <c r="M38" s="246"/>
      <c r="N38" s="246"/>
      <c r="O38" s="128"/>
    </row>
    <row r="39" spans="1:16" ht="42.9" customHeight="1" thickBot="1" x14ac:dyDescent="0.35">
      <c r="A39" s="10"/>
      <c r="B39" s="11"/>
      <c r="C39" s="11"/>
      <c r="D39" s="11"/>
      <c r="E39" s="11"/>
      <c r="F39" s="11"/>
      <c r="G39" s="11"/>
      <c r="H39" s="10"/>
      <c r="I39" s="232" t="s">
        <v>2676</v>
      </c>
      <c r="J39" s="232"/>
      <c r="K39" s="232"/>
      <c r="L39" s="232"/>
      <c r="M39" s="232"/>
      <c r="N39" s="232"/>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5"/>
      <c r="P41" s="76"/>
    </row>
    <row r="42" spans="1:16" ht="8.25" customHeight="1" thickBot="1" x14ac:dyDescent="0.35"/>
    <row r="43" spans="1:16" s="19" customFormat="1" ht="31.5" customHeight="1" thickBot="1" x14ac:dyDescent="0.35">
      <c r="A43" s="181" t="s">
        <v>4</v>
      </c>
      <c r="B43" s="182"/>
      <c r="C43" s="182"/>
      <c r="D43" s="182"/>
      <c r="E43" s="182"/>
      <c r="F43" s="182"/>
      <c r="G43" s="182"/>
      <c r="H43" s="182"/>
      <c r="I43" s="182"/>
      <c r="J43" s="182"/>
      <c r="K43" s="182"/>
      <c r="L43" s="182"/>
      <c r="M43" s="182"/>
      <c r="N43" s="182"/>
      <c r="O43" s="183"/>
      <c r="P43" s="76"/>
    </row>
    <row r="44" spans="1:16" ht="15" customHeight="1" x14ac:dyDescent="0.3">
      <c r="A44" s="184" t="s">
        <v>2655</v>
      </c>
      <c r="B44" s="185"/>
      <c r="C44" s="185"/>
      <c r="D44" s="185"/>
      <c r="E44" s="185"/>
      <c r="F44" s="185"/>
      <c r="G44" s="185"/>
      <c r="H44" s="185"/>
      <c r="I44" s="185"/>
      <c r="J44" s="185"/>
      <c r="K44" s="185"/>
      <c r="L44" s="185"/>
      <c r="M44" s="185"/>
      <c r="N44" s="185"/>
      <c r="O44" s="186"/>
    </row>
    <row r="45" spans="1:16" x14ac:dyDescent="0.3">
      <c r="A45" s="187"/>
      <c r="B45" s="188"/>
      <c r="C45" s="188"/>
      <c r="D45" s="188"/>
      <c r="E45" s="188"/>
      <c r="F45" s="188"/>
      <c r="G45" s="188"/>
      <c r="H45" s="188"/>
      <c r="I45" s="188"/>
      <c r="J45" s="188"/>
      <c r="K45" s="188"/>
      <c r="L45" s="188"/>
      <c r="M45" s="188"/>
      <c r="N45" s="188"/>
      <c r="O45" s="189"/>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0" t="s">
        <v>2682</v>
      </c>
      <c r="C48" s="111" t="s">
        <v>31</v>
      </c>
      <c r="D48" s="172" t="s">
        <v>2684</v>
      </c>
      <c r="E48" s="173">
        <v>39845</v>
      </c>
      <c r="F48" s="173">
        <v>40162</v>
      </c>
      <c r="G48" s="155">
        <f>IF(AND(E48&lt;&gt;"",F48&lt;&gt;""),((F48-E48)/30),"")</f>
        <v>10.566666666666666</v>
      </c>
      <c r="H48" s="172" t="s">
        <v>2712</v>
      </c>
      <c r="I48" s="112" t="s">
        <v>110</v>
      </c>
      <c r="J48" s="172" t="s">
        <v>796</v>
      </c>
      <c r="K48" s="174">
        <v>60000000</v>
      </c>
      <c r="L48" s="113" t="s">
        <v>1148</v>
      </c>
      <c r="M48" s="114">
        <v>1</v>
      </c>
      <c r="N48" s="113" t="s">
        <v>27</v>
      </c>
      <c r="O48" s="113" t="s">
        <v>1148</v>
      </c>
      <c r="P48" s="78"/>
    </row>
    <row r="49" spans="1:16" s="6" customFormat="1" ht="24.75" customHeight="1" x14ac:dyDescent="0.3">
      <c r="A49" s="138">
        <v>2</v>
      </c>
      <c r="B49" s="117" t="s">
        <v>2682</v>
      </c>
      <c r="C49" s="111" t="s">
        <v>31</v>
      </c>
      <c r="D49" s="172" t="s">
        <v>2685</v>
      </c>
      <c r="E49" s="173">
        <v>40210</v>
      </c>
      <c r="F49" s="173">
        <v>40527</v>
      </c>
      <c r="G49" s="155">
        <f t="shared" ref="G49:G50" si="2">IF(AND(E49&lt;&gt;"",F49&lt;&gt;""),((F49-E49)/30),"")</f>
        <v>10.566666666666666</v>
      </c>
      <c r="H49" s="172" t="s">
        <v>2713</v>
      </c>
      <c r="I49" s="116" t="s">
        <v>110</v>
      </c>
      <c r="J49" s="172" t="s">
        <v>796</v>
      </c>
      <c r="K49" s="174">
        <v>65000000</v>
      </c>
      <c r="L49" s="119" t="s">
        <v>1148</v>
      </c>
      <c r="M49" s="114">
        <v>1</v>
      </c>
      <c r="N49" s="119" t="s">
        <v>27</v>
      </c>
      <c r="O49" s="119" t="s">
        <v>1148</v>
      </c>
      <c r="P49" s="78"/>
    </row>
    <row r="50" spans="1:16" s="6" customFormat="1" ht="24.75" customHeight="1" x14ac:dyDescent="0.3">
      <c r="A50" s="138">
        <v>3</v>
      </c>
      <c r="B50" s="110" t="s">
        <v>2338</v>
      </c>
      <c r="C50" s="111" t="s">
        <v>32</v>
      </c>
      <c r="D50" s="172" t="s">
        <v>2686</v>
      </c>
      <c r="E50" s="173">
        <v>40210</v>
      </c>
      <c r="F50" s="173">
        <v>40527</v>
      </c>
      <c r="G50" s="155">
        <f t="shared" si="2"/>
        <v>10.566666666666666</v>
      </c>
      <c r="H50" s="172" t="s">
        <v>2714</v>
      </c>
      <c r="I50" s="116" t="s">
        <v>110</v>
      </c>
      <c r="J50" s="172" t="s">
        <v>2736</v>
      </c>
      <c r="K50" s="174">
        <v>200000000</v>
      </c>
      <c r="L50" s="119" t="s">
        <v>1148</v>
      </c>
      <c r="M50" s="114">
        <v>1</v>
      </c>
      <c r="N50" s="119" t="s">
        <v>27</v>
      </c>
      <c r="O50" s="119" t="s">
        <v>1148</v>
      </c>
      <c r="P50" s="78"/>
    </row>
    <row r="51" spans="1:16" s="6" customFormat="1" ht="24.75" customHeight="1" outlineLevel="1" x14ac:dyDescent="0.3">
      <c r="A51" s="138">
        <v>4</v>
      </c>
      <c r="B51" s="117" t="s">
        <v>2338</v>
      </c>
      <c r="C51" s="119" t="s">
        <v>32</v>
      </c>
      <c r="D51" s="172" t="s">
        <v>2687</v>
      </c>
      <c r="E51" s="173">
        <v>40210</v>
      </c>
      <c r="F51" s="173">
        <v>40527</v>
      </c>
      <c r="G51" s="155">
        <f t="shared" ref="G51:G107" si="3">IF(AND(E51&lt;&gt;"",F51&lt;&gt;""),((F51-E51)/30),"")</f>
        <v>10.566666666666666</v>
      </c>
      <c r="H51" s="172" t="s">
        <v>2715</v>
      </c>
      <c r="I51" s="116" t="s">
        <v>110</v>
      </c>
      <c r="J51" s="172" t="s">
        <v>572</v>
      </c>
      <c r="K51" s="174">
        <v>200000000</v>
      </c>
      <c r="L51" s="119" t="s">
        <v>1148</v>
      </c>
      <c r="M51" s="114">
        <v>1</v>
      </c>
      <c r="N51" s="119" t="s">
        <v>27</v>
      </c>
      <c r="O51" s="119" t="s">
        <v>1148</v>
      </c>
      <c r="P51" s="78"/>
    </row>
    <row r="52" spans="1:16" s="7" customFormat="1" ht="24.75" customHeight="1" outlineLevel="1" x14ac:dyDescent="0.3">
      <c r="A52" s="139">
        <v>5</v>
      </c>
      <c r="B52" s="117" t="s">
        <v>2338</v>
      </c>
      <c r="C52" s="119" t="s">
        <v>32</v>
      </c>
      <c r="D52" s="172" t="s">
        <v>2688</v>
      </c>
      <c r="E52" s="173">
        <v>40210</v>
      </c>
      <c r="F52" s="173">
        <v>40527</v>
      </c>
      <c r="G52" s="155">
        <f t="shared" si="3"/>
        <v>10.566666666666666</v>
      </c>
      <c r="H52" s="172" t="s">
        <v>2716</v>
      </c>
      <c r="I52" s="116" t="s">
        <v>110</v>
      </c>
      <c r="J52" s="172" t="s">
        <v>2737</v>
      </c>
      <c r="K52" s="174">
        <v>200000000</v>
      </c>
      <c r="L52" s="119" t="s">
        <v>1148</v>
      </c>
      <c r="M52" s="114">
        <v>1</v>
      </c>
      <c r="N52" s="119" t="s">
        <v>27</v>
      </c>
      <c r="O52" s="119" t="s">
        <v>1148</v>
      </c>
      <c r="P52" s="79"/>
    </row>
    <row r="53" spans="1:16" s="7" customFormat="1" ht="24.75" customHeight="1" outlineLevel="1" x14ac:dyDescent="0.3">
      <c r="A53" s="139">
        <v>6</v>
      </c>
      <c r="B53" s="117" t="s">
        <v>2338</v>
      </c>
      <c r="C53" s="119" t="s">
        <v>32</v>
      </c>
      <c r="D53" s="172" t="s">
        <v>2689</v>
      </c>
      <c r="E53" s="173">
        <v>40210</v>
      </c>
      <c r="F53" s="173">
        <v>40527</v>
      </c>
      <c r="G53" s="155">
        <f t="shared" si="3"/>
        <v>10.566666666666666</v>
      </c>
      <c r="H53" s="172" t="s">
        <v>2717</v>
      </c>
      <c r="I53" s="116" t="s">
        <v>110</v>
      </c>
      <c r="J53" s="172" t="s">
        <v>782</v>
      </c>
      <c r="K53" s="174">
        <v>200000000</v>
      </c>
      <c r="L53" s="119" t="s">
        <v>1148</v>
      </c>
      <c r="M53" s="114">
        <v>1</v>
      </c>
      <c r="N53" s="119" t="s">
        <v>27</v>
      </c>
      <c r="O53" s="119" t="s">
        <v>1148</v>
      </c>
      <c r="P53" s="79"/>
    </row>
    <row r="54" spans="1:16" s="7" customFormat="1" ht="24.75" customHeight="1" outlineLevel="1" x14ac:dyDescent="0.3">
      <c r="A54" s="139">
        <v>7</v>
      </c>
      <c r="B54" s="117" t="s">
        <v>2338</v>
      </c>
      <c r="C54" s="119" t="s">
        <v>32</v>
      </c>
      <c r="D54" s="172" t="s">
        <v>2690</v>
      </c>
      <c r="E54" s="173">
        <v>40210</v>
      </c>
      <c r="F54" s="173">
        <v>40527</v>
      </c>
      <c r="G54" s="155">
        <f t="shared" si="3"/>
        <v>10.566666666666666</v>
      </c>
      <c r="H54" s="172" t="s">
        <v>2718</v>
      </c>
      <c r="I54" s="116" t="s">
        <v>110</v>
      </c>
      <c r="J54" s="172" t="s">
        <v>804</v>
      </c>
      <c r="K54" s="174">
        <v>200000000</v>
      </c>
      <c r="L54" s="119" t="s">
        <v>1148</v>
      </c>
      <c r="M54" s="114">
        <v>1</v>
      </c>
      <c r="N54" s="119" t="s">
        <v>27</v>
      </c>
      <c r="O54" s="119" t="s">
        <v>1148</v>
      </c>
      <c r="P54" s="79"/>
    </row>
    <row r="55" spans="1:16" s="7" customFormat="1" ht="24.75" customHeight="1" outlineLevel="1" x14ac:dyDescent="0.3">
      <c r="A55" s="139">
        <v>8</v>
      </c>
      <c r="B55" s="117" t="s">
        <v>2338</v>
      </c>
      <c r="C55" s="119" t="s">
        <v>32</v>
      </c>
      <c r="D55" s="172" t="s">
        <v>2691</v>
      </c>
      <c r="E55" s="173">
        <v>40210</v>
      </c>
      <c r="F55" s="173">
        <v>40527</v>
      </c>
      <c r="G55" s="155">
        <f t="shared" si="3"/>
        <v>10.566666666666666</v>
      </c>
      <c r="H55" s="172" t="s">
        <v>2719</v>
      </c>
      <c r="I55" s="116" t="s">
        <v>110</v>
      </c>
      <c r="J55" s="172" t="s">
        <v>2738</v>
      </c>
      <c r="K55" s="174">
        <v>200000000</v>
      </c>
      <c r="L55" s="119" t="s">
        <v>1148</v>
      </c>
      <c r="M55" s="114">
        <v>1</v>
      </c>
      <c r="N55" s="119" t="s">
        <v>27</v>
      </c>
      <c r="O55" s="119" t="s">
        <v>1148</v>
      </c>
      <c r="P55" s="79"/>
    </row>
    <row r="56" spans="1:16" s="7" customFormat="1" ht="24.75" customHeight="1" outlineLevel="1" x14ac:dyDescent="0.3">
      <c r="A56" s="139">
        <v>9</v>
      </c>
      <c r="B56" s="117" t="s">
        <v>2338</v>
      </c>
      <c r="C56" s="119" t="s">
        <v>32</v>
      </c>
      <c r="D56" s="172" t="s">
        <v>2692</v>
      </c>
      <c r="E56" s="173">
        <v>40210</v>
      </c>
      <c r="F56" s="173">
        <v>40527</v>
      </c>
      <c r="G56" s="155">
        <f t="shared" si="3"/>
        <v>10.566666666666666</v>
      </c>
      <c r="H56" s="172" t="s">
        <v>2720</v>
      </c>
      <c r="I56" s="116" t="s">
        <v>110</v>
      </c>
      <c r="J56" s="172" t="s">
        <v>796</v>
      </c>
      <c r="K56" s="174">
        <v>200000000</v>
      </c>
      <c r="L56" s="119" t="s">
        <v>1148</v>
      </c>
      <c r="M56" s="114">
        <v>1</v>
      </c>
      <c r="N56" s="119" t="s">
        <v>27</v>
      </c>
      <c r="O56" s="119" t="s">
        <v>1148</v>
      </c>
      <c r="P56" s="79"/>
    </row>
    <row r="57" spans="1:16" s="7" customFormat="1" ht="24.75" customHeight="1" outlineLevel="1" x14ac:dyDescent="0.3">
      <c r="A57" s="139">
        <v>10</v>
      </c>
      <c r="B57" s="117" t="s">
        <v>2338</v>
      </c>
      <c r="C57" s="119" t="s">
        <v>32</v>
      </c>
      <c r="D57" s="172" t="s">
        <v>2693</v>
      </c>
      <c r="E57" s="173">
        <v>40210</v>
      </c>
      <c r="F57" s="173">
        <v>40527</v>
      </c>
      <c r="G57" s="155">
        <f t="shared" si="3"/>
        <v>10.566666666666666</v>
      </c>
      <c r="H57" s="172" t="s">
        <v>2721</v>
      </c>
      <c r="I57" s="116" t="s">
        <v>110</v>
      </c>
      <c r="J57" s="172" t="s">
        <v>773</v>
      </c>
      <c r="K57" s="174">
        <v>200000000</v>
      </c>
      <c r="L57" s="119" t="s">
        <v>1148</v>
      </c>
      <c r="M57" s="114">
        <v>1</v>
      </c>
      <c r="N57" s="119" t="s">
        <v>27</v>
      </c>
      <c r="O57" s="119" t="s">
        <v>1148</v>
      </c>
      <c r="P57" s="79"/>
    </row>
    <row r="58" spans="1:16" s="7" customFormat="1" ht="24.75" customHeight="1" outlineLevel="1" x14ac:dyDescent="0.3">
      <c r="A58" s="139">
        <v>11</v>
      </c>
      <c r="B58" s="117" t="s">
        <v>2338</v>
      </c>
      <c r="C58" s="119" t="s">
        <v>32</v>
      </c>
      <c r="D58" s="172" t="s">
        <v>2694</v>
      </c>
      <c r="E58" s="173">
        <v>40210</v>
      </c>
      <c r="F58" s="173">
        <v>40527</v>
      </c>
      <c r="G58" s="155">
        <f t="shared" si="3"/>
        <v>10.566666666666666</v>
      </c>
      <c r="H58" s="172" t="s">
        <v>2722</v>
      </c>
      <c r="I58" s="116" t="s">
        <v>110</v>
      </c>
      <c r="J58" s="172" t="s">
        <v>2739</v>
      </c>
      <c r="K58" s="174">
        <v>200000000</v>
      </c>
      <c r="L58" s="119" t="s">
        <v>1148</v>
      </c>
      <c r="M58" s="114">
        <v>1</v>
      </c>
      <c r="N58" s="119" t="s">
        <v>27</v>
      </c>
      <c r="O58" s="119" t="s">
        <v>1148</v>
      </c>
      <c r="P58" s="79"/>
    </row>
    <row r="59" spans="1:16" s="7" customFormat="1" ht="24.75" customHeight="1" outlineLevel="1" x14ac:dyDescent="0.3">
      <c r="A59" s="139">
        <v>12</v>
      </c>
      <c r="B59" s="117" t="s">
        <v>2338</v>
      </c>
      <c r="C59" s="119" t="s">
        <v>32</v>
      </c>
      <c r="D59" s="172" t="s">
        <v>2695</v>
      </c>
      <c r="E59" s="173">
        <v>40210</v>
      </c>
      <c r="F59" s="173">
        <v>40527</v>
      </c>
      <c r="G59" s="155">
        <f t="shared" si="3"/>
        <v>10.566666666666666</v>
      </c>
      <c r="H59" s="172" t="s">
        <v>2723</v>
      </c>
      <c r="I59" s="116" t="s">
        <v>110</v>
      </c>
      <c r="J59" s="172" t="s">
        <v>2740</v>
      </c>
      <c r="K59" s="174">
        <v>200000000</v>
      </c>
      <c r="L59" s="119" t="s">
        <v>1148</v>
      </c>
      <c r="M59" s="114">
        <v>1</v>
      </c>
      <c r="N59" s="119" t="s">
        <v>27</v>
      </c>
      <c r="O59" s="119" t="s">
        <v>1148</v>
      </c>
      <c r="P59" s="79"/>
    </row>
    <row r="60" spans="1:16" s="7" customFormat="1" ht="24.75" customHeight="1" outlineLevel="1" x14ac:dyDescent="0.3">
      <c r="A60" s="139">
        <v>13</v>
      </c>
      <c r="B60" s="117" t="s">
        <v>2338</v>
      </c>
      <c r="C60" s="119" t="s">
        <v>32</v>
      </c>
      <c r="D60" s="172" t="s">
        <v>2696</v>
      </c>
      <c r="E60" s="173">
        <v>40210</v>
      </c>
      <c r="F60" s="173">
        <v>40527</v>
      </c>
      <c r="G60" s="155">
        <f t="shared" si="3"/>
        <v>10.566666666666666</v>
      </c>
      <c r="H60" s="172" t="s">
        <v>2724</v>
      </c>
      <c r="I60" s="116" t="s">
        <v>110</v>
      </c>
      <c r="J60" s="172" t="s">
        <v>797</v>
      </c>
      <c r="K60" s="174">
        <v>200000000</v>
      </c>
      <c r="L60" s="119" t="s">
        <v>1148</v>
      </c>
      <c r="M60" s="114">
        <v>1</v>
      </c>
      <c r="N60" s="119" t="s">
        <v>27</v>
      </c>
      <c r="O60" s="119" t="s">
        <v>1148</v>
      </c>
      <c r="P60" s="79"/>
    </row>
    <row r="61" spans="1:16" s="7" customFormat="1" ht="24.75" customHeight="1" outlineLevel="1" x14ac:dyDescent="0.3">
      <c r="A61" s="139">
        <v>14</v>
      </c>
      <c r="B61" s="117" t="s">
        <v>2338</v>
      </c>
      <c r="C61" s="119" t="s">
        <v>32</v>
      </c>
      <c r="D61" s="172" t="s">
        <v>2697</v>
      </c>
      <c r="E61" s="173">
        <v>40210</v>
      </c>
      <c r="F61" s="173">
        <v>40527</v>
      </c>
      <c r="G61" s="155">
        <f t="shared" si="3"/>
        <v>10.566666666666666</v>
      </c>
      <c r="H61" s="172" t="s">
        <v>2725</v>
      </c>
      <c r="I61" s="116" t="s">
        <v>110</v>
      </c>
      <c r="J61" s="172" t="s">
        <v>805</v>
      </c>
      <c r="K61" s="174">
        <v>200000000</v>
      </c>
      <c r="L61" s="119" t="s">
        <v>1148</v>
      </c>
      <c r="M61" s="114">
        <v>1</v>
      </c>
      <c r="N61" s="119" t="s">
        <v>27</v>
      </c>
      <c r="O61" s="119" t="s">
        <v>1148</v>
      </c>
      <c r="P61" s="79"/>
    </row>
    <row r="62" spans="1:16" s="7" customFormat="1" ht="24.75" customHeight="1" outlineLevel="1" x14ac:dyDescent="0.3">
      <c r="A62" s="139">
        <v>15</v>
      </c>
      <c r="B62" s="117" t="s">
        <v>2338</v>
      </c>
      <c r="C62" s="119" t="s">
        <v>32</v>
      </c>
      <c r="D62" s="172" t="s">
        <v>2697</v>
      </c>
      <c r="E62" s="173">
        <v>40210</v>
      </c>
      <c r="F62" s="173">
        <v>40527</v>
      </c>
      <c r="G62" s="155">
        <f t="shared" si="3"/>
        <v>10.566666666666666</v>
      </c>
      <c r="H62" s="172" t="s">
        <v>2726</v>
      </c>
      <c r="I62" s="116" t="s">
        <v>110</v>
      </c>
      <c r="J62" s="172" t="s">
        <v>774</v>
      </c>
      <c r="K62" s="174">
        <v>200000000</v>
      </c>
      <c r="L62" s="119" t="s">
        <v>1148</v>
      </c>
      <c r="M62" s="114">
        <v>1</v>
      </c>
      <c r="N62" s="119" t="s">
        <v>27</v>
      </c>
      <c r="O62" s="119" t="s">
        <v>1148</v>
      </c>
      <c r="P62" s="79"/>
    </row>
    <row r="63" spans="1:16" s="7" customFormat="1" ht="24.75" customHeight="1" outlineLevel="1" x14ac:dyDescent="0.3">
      <c r="A63" s="139">
        <v>16</v>
      </c>
      <c r="B63" s="117" t="s">
        <v>2338</v>
      </c>
      <c r="C63" s="119" t="s">
        <v>32</v>
      </c>
      <c r="D63" s="172" t="s">
        <v>2698</v>
      </c>
      <c r="E63" s="173">
        <v>40210</v>
      </c>
      <c r="F63" s="173">
        <v>40527</v>
      </c>
      <c r="G63" s="155">
        <f t="shared" si="3"/>
        <v>10.566666666666666</v>
      </c>
      <c r="H63" s="172" t="s">
        <v>2727</v>
      </c>
      <c r="I63" s="116" t="s">
        <v>110</v>
      </c>
      <c r="J63" s="172" t="s">
        <v>590</v>
      </c>
      <c r="K63" s="174">
        <v>200000000</v>
      </c>
      <c r="L63" s="119" t="s">
        <v>1148</v>
      </c>
      <c r="M63" s="114">
        <v>1</v>
      </c>
      <c r="N63" s="119" t="s">
        <v>27</v>
      </c>
      <c r="O63" s="119" t="s">
        <v>1148</v>
      </c>
      <c r="P63" s="79"/>
    </row>
    <row r="64" spans="1:16" s="7" customFormat="1" ht="24.75" customHeight="1" outlineLevel="1" x14ac:dyDescent="0.3">
      <c r="A64" s="139">
        <v>17</v>
      </c>
      <c r="B64" s="117" t="s">
        <v>2338</v>
      </c>
      <c r="C64" s="119" t="s">
        <v>32</v>
      </c>
      <c r="D64" s="172" t="s">
        <v>2699</v>
      </c>
      <c r="E64" s="173">
        <v>40210</v>
      </c>
      <c r="F64" s="173">
        <v>40527</v>
      </c>
      <c r="G64" s="155">
        <f t="shared" si="3"/>
        <v>10.566666666666666</v>
      </c>
      <c r="H64" s="172" t="s">
        <v>2728</v>
      </c>
      <c r="I64" s="116" t="s">
        <v>110</v>
      </c>
      <c r="J64" s="172" t="s">
        <v>2741</v>
      </c>
      <c r="K64" s="174">
        <v>200000000</v>
      </c>
      <c r="L64" s="119" t="s">
        <v>1148</v>
      </c>
      <c r="M64" s="114">
        <v>1</v>
      </c>
      <c r="N64" s="119" t="s">
        <v>27</v>
      </c>
      <c r="O64" s="119" t="s">
        <v>1148</v>
      </c>
      <c r="P64" s="79"/>
    </row>
    <row r="65" spans="1:16" s="7" customFormat="1" ht="24.75" customHeight="1" outlineLevel="1" x14ac:dyDescent="0.3">
      <c r="A65" s="139">
        <v>18</v>
      </c>
      <c r="B65" s="117" t="s">
        <v>2338</v>
      </c>
      <c r="C65" s="119" t="s">
        <v>32</v>
      </c>
      <c r="D65" s="172" t="s">
        <v>2700</v>
      </c>
      <c r="E65" s="173">
        <v>40210</v>
      </c>
      <c r="F65" s="173">
        <v>40527</v>
      </c>
      <c r="G65" s="155">
        <f t="shared" si="3"/>
        <v>10.566666666666666</v>
      </c>
      <c r="H65" s="172" t="s">
        <v>2729</v>
      </c>
      <c r="I65" s="116" t="s">
        <v>110</v>
      </c>
      <c r="J65" s="172" t="s">
        <v>814</v>
      </c>
      <c r="K65" s="174">
        <v>200000000</v>
      </c>
      <c r="L65" s="119" t="s">
        <v>1148</v>
      </c>
      <c r="M65" s="114">
        <v>1</v>
      </c>
      <c r="N65" s="119" t="s">
        <v>27</v>
      </c>
      <c r="O65" s="119" t="s">
        <v>1148</v>
      </c>
      <c r="P65" s="79"/>
    </row>
    <row r="66" spans="1:16" s="7" customFormat="1" ht="24.75" customHeight="1" outlineLevel="1" x14ac:dyDescent="0.3">
      <c r="A66" s="139">
        <v>19</v>
      </c>
      <c r="B66" s="117" t="s">
        <v>2338</v>
      </c>
      <c r="C66" s="119" t="s">
        <v>32</v>
      </c>
      <c r="D66" s="172" t="s">
        <v>2701</v>
      </c>
      <c r="E66" s="173">
        <v>40210</v>
      </c>
      <c r="F66" s="173">
        <v>40527</v>
      </c>
      <c r="G66" s="155">
        <f t="shared" si="3"/>
        <v>10.566666666666666</v>
      </c>
      <c r="H66" s="172" t="s">
        <v>2730</v>
      </c>
      <c r="I66" s="116" t="s">
        <v>110</v>
      </c>
      <c r="J66" s="172" t="s">
        <v>772</v>
      </c>
      <c r="K66" s="174">
        <v>200000000</v>
      </c>
      <c r="L66" s="119" t="s">
        <v>1148</v>
      </c>
      <c r="M66" s="114">
        <v>1</v>
      </c>
      <c r="N66" s="119" t="s">
        <v>27</v>
      </c>
      <c r="O66" s="119" t="s">
        <v>1148</v>
      </c>
      <c r="P66" s="79"/>
    </row>
    <row r="67" spans="1:16" s="7" customFormat="1" ht="24.75" customHeight="1" outlineLevel="1" x14ac:dyDescent="0.3">
      <c r="A67" s="139">
        <v>20</v>
      </c>
      <c r="B67" s="117" t="s">
        <v>2338</v>
      </c>
      <c r="C67" s="119" t="s">
        <v>32</v>
      </c>
      <c r="D67" s="172" t="s">
        <v>2702</v>
      </c>
      <c r="E67" s="173">
        <v>40210</v>
      </c>
      <c r="F67" s="173">
        <v>40527</v>
      </c>
      <c r="G67" s="155">
        <f t="shared" si="3"/>
        <v>10.566666666666666</v>
      </c>
      <c r="H67" s="172" t="s">
        <v>2731</v>
      </c>
      <c r="I67" s="116" t="s">
        <v>110</v>
      </c>
      <c r="J67" s="172" t="s">
        <v>243</v>
      </c>
      <c r="K67" s="174">
        <v>200000000</v>
      </c>
      <c r="L67" s="119" t="s">
        <v>1148</v>
      </c>
      <c r="M67" s="114">
        <v>1</v>
      </c>
      <c r="N67" s="119" t="s">
        <v>27</v>
      </c>
      <c r="O67" s="119" t="s">
        <v>1148</v>
      </c>
      <c r="P67" s="79"/>
    </row>
    <row r="68" spans="1:16" s="7" customFormat="1" ht="24.75" customHeight="1" outlineLevel="1" x14ac:dyDescent="0.3">
      <c r="A68" s="139">
        <v>21</v>
      </c>
      <c r="B68" s="117" t="s">
        <v>2338</v>
      </c>
      <c r="C68" s="119" t="s">
        <v>32</v>
      </c>
      <c r="D68" s="172" t="s">
        <v>2703</v>
      </c>
      <c r="E68" s="173">
        <v>40210</v>
      </c>
      <c r="F68" s="173">
        <v>40527</v>
      </c>
      <c r="G68" s="155">
        <f t="shared" si="3"/>
        <v>10.566666666666666</v>
      </c>
      <c r="H68" s="172" t="s">
        <v>2732</v>
      </c>
      <c r="I68" s="116" t="s">
        <v>110</v>
      </c>
      <c r="J68" s="172" t="s">
        <v>820</v>
      </c>
      <c r="K68" s="174">
        <v>350000000</v>
      </c>
      <c r="L68" s="119" t="s">
        <v>1148</v>
      </c>
      <c r="M68" s="114">
        <v>1</v>
      </c>
      <c r="N68" s="119" t="s">
        <v>27</v>
      </c>
      <c r="O68" s="119" t="s">
        <v>1148</v>
      </c>
      <c r="P68" s="79"/>
    </row>
    <row r="69" spans="1:16" s="7" customFormat="1" ht="24.75" customHeight="1" outlineLevel="1" x14ac:dyDescent="0.3">
      <c r="A69" s="139">
        <v>22</v>
      </c>
      <c r="B69" s="117" t="s">
        <v>2338</v>
      </c>
      <c r="C69" s="119" t="s">
        <v>32</v>
      </c>
      <c r="D69" s="172" t="s">
        <v>2704</v>
      </c>
      <c r="E69" s="173">
        <v>40210</v>
      </c>
      <c r="F69" s="173">
        <v>40527</v>
      </c>
      <c r="G69" s="155">
        <f t="shared" si="3"/>
        <v>10.566666666666666</v>
      </c>
      <c r="H69" s="172" t="s">
        <v>2733</v>
      </c>
      <c r="I69" s="116" t="s">
        <v>110</v>
      </c>
      <c r="J69" s="172" t="s">
        <v>811</v>
      </c>
      <c r="K69" s="174">
        <v>350000000</v>
      </c>
      <c r="L69" s="119" t="s">
        <v>1148</v>
      </c>
      <c r="M69" s="114">
        <v>1</v>
      </c>
      <c r="N69" s="119" t="s">
        <v>27</v>
      </c>
      <c r="O69" s="119" t="s">
        <v>1148</v>
      </c>
      <c r="P69" s="79"/>
    </row>
    <row r="70" spans="1:16" s="7" customFormat="1" ht="24.75" customHeight="1" outlineLevel="1" x14ac:dyDescent="0.3">
      <c r="A70" s="139">
        <v>23</v>
      </c>
      <c r="B70" s="117" t="s">
        <v>2338</v>
      </c>
      <c r="C70" s="119" t="s">
        <v>32</v>
      </c>
      <c r="D70" s="172" t="s">
        <v>2705</v>
      </c>
      <c r="E70" s="173">
        <v>40210</v>
      </c>
      <c r="F70" s="173">
        <v>40527</v>
      </c>
      <c r="G70" s="155">
        <f t="shared" si="3"/>
        <v>10.566666666666666</v>
      </c>
      <c r="H70" s="172" t="s">
        <v>2734</v>
      </c>
      <c r="I70" s="116" t="s">
        <v>110</v>
      </c>
      <c r="J70" s="172" t="s">
        <v>781</v>
      </c>
      <c r="K70" s="174">
        <v>350000000</v>
      </c>
      <c r="L70" s="119" t="s">
        <v>1148</v>
      </c>
      <c r="M70" s="114">
        <v>1</v>
      </c>
      <c r="N70" s="119" t="s">
        <v>27</v>
      </c>
      <c r="O70" s="119" t="s">
        <v>1148</v>
      </c>
      <c r="P70" s="79"/>
    </row>
    <row r="71" spans="1:16" s="7" customFormat="1" ht="24.75" customHeight="1" outlineLevel="1" x14ac:dyDescent="0.3">
      <c r="A71" s="139">
        <v>24</v>
      </c>
      <c r="B71" s="117" t="s">
        <v>2683</v>
      </c>
      <c r="C71" s="119" t="s">
        <v>32</v>
      </c>
      <c r="D71" s="172" t="s">
        <v>2706</v>
      </c>
      <c r="E71" s="173">
        <v>42014</v>
      </c>
      <c r="F71" s="173">
        <v>42353</v>
      </c>
      <c r="G71" s="155">
        <f t="shared" si="3"/>
        <v>11.3</v>
      </c>
      <c r="H71" s="172" t="s">
        <v>2735</v>
      </c>
      <c r="I71" s="63" t="s">
        <v>1097</v>
      </c>
      <c r="J71" s="172" t="s">
        <v>1100</v>
      </c>
      <c r="K71" s="174">
        <v>170000000</v>
      </c>
      <c r="L71" s="119" t="s">
        <v>1148</v>
      </c>
      <c r="M71" s="114">
        <v>1</v>
      </c>
      <c r="N71" s="119" t="s">
        <v>27</v>
      </c>
      <c r="O71" s="119" t="s">
        <v>26</v>
      </c>
      <c r="P71" s="79"/>
    </row>
    <row r="72" spans="1:16" s="7" customFormat="1" ht="24.75" customHeight="1" outlineLevel="1" x14ac:dyDescent="0.3">
      <c r="A72" s="139">
        <v>25</v>
      </c>
      <c r="B72" s="117" t="s">
        <v>2683</v>
      </c>
      <c r="C72" s="119" t="s">
        <v>32</v>
      </c>
      <c r="D72" s="172" t="s">
        <v>2707</v>
      </c>
      <c r="E72" s="173">
        <v>42378</v>
      </c>
      <c r="F72" s="173">
        <v>42724</v>
      </c>
      <c r="G72" s="155">
        <f t="shared" si="3"/>
        <v>11.533333333333333</v>
      </c>
      <c r="H72" s="172" t="s">
        <v>2735</v>
      </c>
      <c r="I72" s="116" t="s">
        <v>1097</v>
      </c>
      <c r="J72" s="172" t="s">
        <v>1100</v>
      </c>
      <c r="K72" s="174">
        <v>175000000</v>
      </c>
      <c r="L72" s="119" t="s">
        <v>1148</v>
      </c>
      <c r="M72" s="114">
        <v>1</v>
      </c>
      <c r="N72" s="119" t="s">
        <v>27</v>
      </c>
      <c r="O72" s="119" t="s">
        <v>26</v>
      </c>
      <c r="P72" s="79"/>
    </row>
    <row r="73" spans="1:16" s="7" customFormat="1" ht="24.75" customHeight="1" outlineLevel="1" x14ac:dyDescent="0.3">
      <c r="A73" s="139">
        <v>26</v>
      </c>
      <c r="B73" s="117" t="s">
        <v>2683</v>
      </c>
      <c r="C73" s="119" t="s">
        <v>32</v>
      </c>
      <c r="D73" s="172" t="s">
        <v>2708</v>
      </c>
      <c r="E73" s="173">
        <v>42745</v>
      </c>
      <c r="F73" s="173">
        <v>43084</v>
      </c>
      <c r="G73" s="155">
        <f t="shared" si="3"/>
        <v>11.3</v>
      </c>
      <c r="H73" s="172" t="s">
        <v>2735</v>
      </c>
      <c r="I73" s="116" t="s">
        <v>1097</v>
      </c>
      <c r="J73" s="172" t="s">
        <v>1100</v>
      </c>
      <c r="K73" s="174">
        <v>160000000</v>
      </c>
      <c r="L73" s="119" t="s">
        <v>1148</v>
      </c>
      <c r="M73" s="114">
        <v>1</v>
      </c>
      <c r="N73" s="119" t="s">
        <v>27</v>
      </c>
      <c r="O73" s="119" t="s">
        <v>26</v>
      </c>
      <c r="P73" s="79"/>
    </row>
    <row r="74" spans="1:16" s="7" customFormat="1" ht="24.75" customHeight="1" outlineLevel="1" x14ac:dyDescent="0.3">
      <c r="A74" s="139">
        <v>27</v>
      </c>
      <c r="B74" s="117" t="s">
        <v>2683</v>
      </c>
      <c r="C74" s="119" t="s">
        <v>32</v>
      </c>
      <c r="D74" s="172" t="s">
        <v>2709</v>
      </c>
      <c r="E74" s="173">
        <v>43109</v>
      </c>
      <c r="F74" s="173">
        <v>43449</v>
      </c>
      <c r="G74" s="155">
        <f t="shared" si="3"/>
        <v>11.333333333333334</v>
      </c>
      <c r="H74" s="172" t="s">
        <v>2735</v>
      </c>
      <c r="I74" s="116" t="s">
        <v>1097</v>
      </c>
      <c r="J74" s="172" t="s">
        <v>1100</v>
      </c>
      <c r="K74" s="174">
        <v>220000000</v>
      </c>
      <c r="L74" s="119" t="s">
        <v>1148</v>
      </c>
      <c r="M74" s="114">
        <v>1</v>
      </c>
      <c r="N74" s="119" t="s">
        <v>27</v>
      </c>
      <c r="O74" s="119" t="s">
        <v>1148</v>
      </c>
      <c r="P74" s="79"/>
    </row>
    <row r="75" spans="1:16" s="7" customFormat="1" ht="24.75" customHeight="1" outlineLevel="1" x14ac:dyDescent="0.3">
      <c r="A75" s="139">
        <v>28</v>
      </c>
      <c r="B75" s="117" t="s">
        <v>2683</v>
      </c>
      <c r="C75" s="119" t="s">
        <v>32</v>
      </c>
      <c r="D75" s="172" t="s">
        <v>2710</v>
      </c>
      <c r="E75" s="173">
        <v>43480</v>
      </c>
      <c r="F75" s="173">
        <v>43814</v>
      </c>
      <c r="G75" s="155">
        <f t="shared" si="3"/>
        <v>11.133333333333333</v>
      </c>
      <c r="H75" s="172" t="s">
        <v>2735</v>
      </c>
      <c r="I75" s="116" t="s">
        <v>1097</v>
      </c>
      <c r="J75" s="172" t="s">
        <v>1100</v>
      </c>
      <c r="K75" s="174">
        <v>275000000</v>
      </c>
      <c r="L75" s="119" t="s">
        <v>1148</v>
      </c>
      <c r="M75" s="114">
        <v>1</v>
      </c>
      <c r="N75" s="119" t="s">
        <v>27</v>
      </c>
      <c r="O75" s="119" t="s">
        <v>1148</v>
      </c>
      <c r="P75" s="79"/>
    </row>
    <row r="76" spans="1:16" s="7" customFormat="1" ht="24.75" customHeight="1" outlineLevel="1" x14ac:dyDescent="0.3">
      <c r="A76" s="139">
        <v>29</v>
      </c>
      <c r="B76" s="117" t="s">
        <v>2683</v>
      </c>
      <c r="C76" s="119" t="s">
        <v>32</v>
      </c>
      <c r="D76" s="172" t="s">
        <v>2711</v>
      </c>
      <c r="E76" s="173">
        <v>43845</v>
      </c>
      <c r="F76" s="173">
        <v>44180</v>
      </c>
      <c r="G76" s="155">
        <f t="shared" si="3"/>
        <v>11.166666666666666</v>
      </c>
      <c r="H76" s="172" t="s">
        <v>2735</v>
      </c>
      <c r="I76" s="116" t="s">
        <v>1097</v>
      </c>
      <c r="J76" s="172" t="s">
        <v>1100</v>
      </c>
      <c r="K76" s="174">
        <v>280000000</v>
      </c>
      <c r="L76" s="119" t="s">
        <v>1148</v>
      </c>
      <c r="M76" s="114">
        <v>1</v>
      </c>
      <c r="N76" s="119" t="s">
        <v>27</v>
      </c>
      <c r="O76" s="119" t="s">
        <v>1148</v>
      </c>
      <c r="P76" s="79"/>
    </row>
    <row r="77" spans="1:16" s="7" customFormat="1" ht="24.75" customHeight="1" outlineLevel="1" x14ac:dyDescent="0.3">
      <c r="A77" s="139">
        <v>30</v>
      </c>
      <c r="B77" s="117"/>
      <c r="C77" s="119"/>
      <c r="D77" s="63"/>
      <c r="E77" s="140"/>
      <c r="F77" s="140"/>
      <c r="G77" s="155" t="str">
        <f t="shared" si="3"/>
        <v/>
      </c>
      <c r="H77" s="64"/>
      <c r="I77" s="63"/>
      <c r="J77" s="63"/>
      <c r="K77" s="66"/>
      <c r="L77" s="65"/>
      <c r="M77" s="67"/>
      <c r="N77" s="65"/>
      <c r="O77" s="65"/>
      <c r="P77" s="79"/>
    </row>
    <row r="78" spans="1:16" s="7" customFormat="1" ht="24.75" customHeight="1" outlineLevel="1" x14ac:dyDescent="0.3">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3">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3">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3">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3">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3">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3">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3">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3">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3">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3">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3">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3">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3">
      <c r="A91" s="138">
        <v>44</v>
      </c>
      <c r="B91" s="117"/>
      <c r="C91" s="119"/>
      <c r="D91" s="116"/>
      <c r="E91" s="140"/>
      <c r="F91" s="140"/>
      <c r="G91" s="155" t="str">
        <f t="shared" si="3"/>
        <v/>
      </c>
      <c r="H91" s="117"/>
      <c r="I91" s="116"/>
      <c r="J91" s="116"/>
      <c r="K91" s="118"/>
      <c r="L91" s="119"/>
      <c r="M91" s="114"/>
      <c r="N91" s="119"/>
      <c r="O91" s="119"/>
      <c r="P91" s="79"/>
    </row>
    <row r="92" spans="1:16" s="7" customFormat="1" ht="24.75" customHeight="1" outlineLevel="1" x14ac:dyDescent="0.3">
      <c r="A92" s="138">
        <v>45</v>
      </c>
      <c r="B92" s="117"/>
      <c r="C92" s="119"/>
      <c r="D92" s="116"/>
      <c r="E92" s="140"/>
      <c r="F92" s="140"/>
      <c r="G92" s="155" t="str">
        <f t="shared" si="3"/>
        <v/>
      </c>
      <c r="H92" s="117"/>
      <c r="I92" s="116"/>
      <c r="J92" s="116"/>
      <c r="K92" s="118"/>
      <c r="L92" s="119"/>
      <c r="M92" s="114"/>
      <c r="N92" s="119"/>
      <c r="O92" s="119"/>
      <c r="P92" s="79"/>
    </row>
    <row r="93" spans="1:16" s="7" customFormat="1" ht="24.75" customHeight="1" outlineLevel="1" x14ac:dyDescent="0.3">
      <c r="A93" s="138">
        <v>46</v>
      </c>
      <c r="B93" s="117"/>
      <c r="C93" s="119"/>
      <c r="D93" s="116"/>
      <c r="E93" s="140"/>
      <c r="F93" s="140"/>
      <c r="G93" s="155" t="str">
        <f t="shared" si="3"/>
        <v/>
      </c>
      <c r="H93" s="117"/>
      <c r="I93" s="116"/>
      <c r="J93" s="116"/>
      <c r="K93" s="118"/>
      <c r="L93" s="119"/>
      <c r="M93" s="114"/>
      <c r="N93" s="119"/>
      <c r="O93" s="119"/>
      <c r="P93" s="79"/>
    </row>
    <row r="94" spans="1:16" s="7" customFormat="1" ht="24.75" customHeight="1" outlineLevel="1" x14ac:dyDescent="0.3">
      <c r="A94" s="138">
        <v>47</v>
      </c>
      <c r="B94" s="117"/>
      <c r="C94" s="119"/>
      <c r="D94" s="116"/>
      <c r="E94" s="140"/>
      <c r="F94" s="140"/>
      <c r="G94" s="155" t="str">
        <f t="shared" si="3"/>
        <v/>
      </c>
      <c r="H94" s="117"/>
      <c r="I94" s="116"/>
      <c r="J94" s="116"/>
      <c r="K94" s="118"/>
      <c r="L94" s="119"/>
      <c r="M94" s="114"/>
      <c r="N94" s="119"/>
      <c r="O94" s="119"/>
      <c r="P94" s="79"/>
    </row>
    <row r="95" spans="1:16" s="7" customFormat="1" ht="24.75" customHeight="1" outlineLevel="1" x14ac:dyDescent="0.3">
      <c r="A95" s="139">
        <v>48</v>
      </c>
      <c r="B95" s="117"/>
      <c r="C95" s="119"/>
      <c r="D95" s="116"/>
      <c r="E95" s="140"/>
      <c r="F95" s="140"/>
      <c r="G95" s="155" t="str">
        <f t="shared" si="3"/>
        <v/>
      </c>
      <c r="H95" s="117"/>
      <c r="I95" s="116"/>
      <c r="J95" s="116"/>
      <c r="K95" s="118"/>
      <c r="L95" s="119"/>
      <c r="M95" s="114"/>
      <c r="N95" s="119"/>
      <c r="O95" s="119"/>
      <c r="P95" s="79"/>
    </row>
    <row r="96" spans="1:16" s="7" customFormat="1" ht="24.75" customHeight="1" outlineLevel="1" x14ac:dyDescent="0.3">
      <c r="A96" s="139">
        <v>49</v>
      </c>
      <c r="B96" s="117"/>
      <c r="C96" s="119"/>
      <c r="D96" s="116"/>
      <c r="E96" s="140"/>
      <c r="F96" s="140"/>
      <c r="G96" s="155" t="str">
        <f t="shared" si="3"/>
        <v/>
      </c>
      <c r="H96" s="117"/>
      <c r="I96" s="116"/>
      <c r="J96" s="116"/>
      <c r="K96" s="118"/>
      <c r="L96" s="119"/>
      <c r="M96" s="114"/>
      <c r="N96" s="119"/>
      <c r="O96" s="119"/>
      <c r="P96" s="79"/>
    </row>
    <row r="97" spans="1:16" s="7" customFormat="1" ht="24.75" customHeight="1" outlineLevel="1" x14ac:dyDescent="0.3">
      <c r="A97" s="139">
        <v>50</v>
      </c>
      <c r="B97" s="117"/>
      <c r="C97" s="119"/>
      <c r="D97" s="116"/>
      <c r="E97" s="140"/>
      <c r="F97" s="140"/>
      <c r="G97" s="155" t="str">
        <f t="shared" si="3"/>
        <v/>
      </c>
      <c r="H97" s="117"/>
      <c r="I97" s="116"/>
      <c r="J97" s="116"/>
      <c r="K97" s="118"/>
      <c r="L97" s="119"/>
      <c r="M97" s="114"/>
      <c r="N97" s="119"/>
      <c r="O97" s="119"/>
      <c r="P97" s="79"/>
    </row>
    <row r="98" spans="1:16" s="7" customFormat="1" ht="24.75" customHeight="1" outlineLevel="1" x14ac:dyDescent="0.3">
      <c r="A98" s="139">
        <v>51</v>
      </c>
      <c r="B98" s="117"/>
      <c r="C98" s="119"/>
      <c r="D98" s="116"/>
      <c r="E98" s="140"/>
      <c r="F98" s="140"/>
      <c r="G98" s="155" t="str">
        <f t="shared" si="3"/>
        <v/>
      </c>
      <c r="H98" s="117"/>
      <c r="I98" s="116"/>
      <c r="J98" s="116"/>
      <c r="K98" s="118"/>
      <c r="L98" s="119"/>
      <c r="M98" s="114"/>
      <c r="N98" s="119"/>
      <c r="O98" s="119"/>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1" t="s">
        <v>2633</v>
      </c>
      <c r="B109" s="182"/>
      <c r="C109" s="182"/>
      <c r="D109" s="182"/>
      <c r="E109" s="182"/>
      <c r="F109" s="182"/>
      <c r="G109" s="182"/>
      <c r="H109" s="182"/>
      <c r="I109" s="182"/>
      <c r="J109" s="182"/>
      <c r="K109" s="182"/>
      <c r="L109" s="182"/>
      <c r="M109" s="182"/>
      <c r="N109" s="182"/>
      <c r="O109" s="183"/>
      <c r="P109" s="76"/>
    </row>
    <row r="110" spans="1:16" ht="15" customHeight="1" x14ac:dyDescent="0.3">
      <c r="A110" s="184" t="s">
        <v>2656</v>
      </c>
      <c r="B110" s="185"/>
      <c r="C110" s="185"/>
      <c r="D110" s="185"/>
      <c r="E110" s="185"/>
      <c r="F110" s="185"/>
      <c r="G110" s="185"/>
      <c r="H110" s="185"/>
      <c r="I110" s="185"/>
      <c r="J110" s="185"/>
      <c r="K110" s="185"/>
      <c r="L110" s="185"/>
      <c r="M110" s="185"/>
      <c r="N110" s="185"/>
      <c r="O110" s="186"/>
    </row>
    <row r="111" spans="1:16" ht="15" thickBot="1" x14ac:dyDescent="0.3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5">
      <c r="I112" s="195" t="s">
        <v>9</v>
      </c>
      <c r="J112" s="196"/>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3">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14" t="s">
        <v>2643</v>
      </c>
      <c r="J167" s="215"/>
      <c r="K167" s="215"/>
      <c r="L167" s="215"/>
      <c r="M167" s="215"/>
      <c r="N167" s="215"/>
      <c r="O167" s="216"/>
      <c r="U167" s="51"/>
    </row>
    <row r="168" spans="1:28" x14ac:dyDescent="0.3">
      <c r="A168" s="9"/>
      <c r="B168" s="233" t="s">
        <v>2658</v>
      </c>
      <c r="C168" s="233"/>
      <c r="D168" s="233"/>
      <c r="E168" s="8"/>
      <c r="F168" s="5"/>
      <c r="H168" s="81" t="s">
        <v>2657</v>
      </c>
      <c r="I168" s="214"/>
      <c r="J168" s="215"/>
      <c r="K168" s="215"/>
      <c r="L168" s="215"/>
      <c r="M168" s="215"/>
      <c r="N168" s="215"/>
      <c r="O168" s="21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2668</v>
      </c>
      <c r="B172" s="204"/>
      <c r="C172" s="204"/>
      <c r="D172" s="204"/>
      <c r="E172" s="204"/>
      <c r="F172" s="204"/>
      <c r="G172" s="204"/>
      <c r="H172" s="204"/>
      <c r="I172" s="204"/>
      <c r="J172" s="204"/>
      <c r="K172" s="204"/>
      <c r="L172" s="204"/>
      <c r="M172" s="204"/>
      <c r="N172" s="204"/>
      <c r="O172" s="205"/>
      <c r="P172" s="76"/>
    </row>
    <row r="173" spans="1:28" ht="15" customHeight="1" x14ac:dyDescent="0.3">
      <c r="A173" s="197" t="s">
        <v>2674</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4" t="s">
        <v>2669</v>
      </c>
      <c r="C176" s="224"/>
      <c r="D176" s="224"/>
      <c r="E176" s="224"/>
      <c r="F176" s="224"/>
      <c r="G176" s="224"/>
      <c r="H176" s="20"/>
      <c r="I176" s="177" t="s">
        <v>2675</v>
      </c>
      <c r="J176" s="178"/>
      <c r="K176" s="178"/>
      <c r="L176" s="178"/>
      <c r="M176" s="178"/>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4" x14ac:dyDescent="0.3">
      <c r="A178" s="9"/>
      <c r="B178" s="228"/>
      <c r="C178" s="229"/>
      <c r="D178" s="230"/>
      <c r="E178" s="162"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59"/>
      <c r="Z178" s="160" t="str">
        <f>IF(Y178&gt;0,SUM(E180+Y178),"")</f>
        <v/>
      </c>
      <c r="AA178" s="19"/>
      <c r="AB178" s="19"/>
    </row>
    <row r="179" spans="1:28" ht="23.4" x14ac:dyDescent="0.3">
      <c r="A179" s="9"/>
      <c r="B179" s="190" t="s">
        <v>2669</v>
      </c>
      <c r="C179" s="190"/>
      <c r="D179" s="190"/>
      <c r="E179" s="166">
        <v>0.02</v>
      </c>
      <c r="F179" s="165">
        <v>0.01</v>
      </c>
      <c r="G179" s="160">
        <f>IF(F179&gt;0,SUM(E179+F179),"")</f>
        <v>0.03</v>
      </c>
      <c r="H179" s="5"/>
      <c r="I179" s="190" t="s">
        <v>2671</v>
      </c>
      <c r="J179" s="190"/>
      <c r="K179" s="190"/>
      <c r="L179" s="190"/>
      <c r="M179" s="167">
        <v>0.02</v>
      </c>
      <c r="O179" s="8"/>
      <c r="Q179" s="19"/>
      <c r="R179" s="154">
        <f>IF(M179&gt;0,SUM(L179+M179),"")</f>
        <v>0.02</v>
      </c>
      <c r="T179" s="19"/>
      <c r="U179" s="236" t="s">
        <v>1166</v>
      </c>
      <c r="V179" s="236"/>
      <c r="W179" s="236"/>
      <c r="X179" s="24">
        <v>0.02</v>
      </c>
      <c r="Y179" s="159"/>
      <c r="Z179" s="160" t="str">
        <f>IF(Y179&gt;0,SUM(E181+Y179),"")</f>
        <v/>
      </c>
      <c r="AA179" s="19"/>
      <c r="AB179" s="19"/>
    </row>
    <row r="180" spans="1:28" ht="23.4" hidden="1" x14ac:dyDescent="0.3">
      <c r="A180" s="9"/>
      <c r="B180" s="176"/>
      <c r="C180" s="176"/>
      <c r="D180" s="176"/>
      <c r="E180" s="164"/>
      <c r="H180" s="5"/>
      <c r="I180" s="176"/>
      <c r="J180" s="176"/>
      <c r="K180" s="176"/>
      <c r="L180" s="176"/>
      <c r="M180" s="5"/>
      <c r="O180" s="8"/>
      <c r="Q180" s="19"/>
      <c r="R180" s="154" t="str">
        <f>IF(S180&gt;0,SUM(L180+S180),"")</f>
        <v/>
      </c>
      <c r="S180" s="159"/>
      <c r="T180" s="19"/>
      <c r="U180" s="236" t="s">
        <v>1167</v>
      </c>
      <c r="V180" s="236"/>
      <c r="W180" s="236"/>
      <c r="X180" s="24">
        <v>0.03</v>
      </c>
      <c r="Y180" s="159"/>
      <c r="Z180" s="160" t="str">
        <f>IF(Y180&gt;0,SUM(E182+Y180),"")</f>
        <v/>
      </c>
      <c r="AA180" s="19"/>
      <c r="AB180" s="19"/>
    </row>
    <row r="181" spans="1:28" ht="23.4" hidden="1" x14ac:dyDescent="0.3">
      <c r="A181" s="9"/>
      <c r="B181" s="176"/>
      <c r="C181" s="176"/>
      <c r="D181" s="176"/>
      <c r="E181" s="164"/>
      <c r="H181" s="5"/>
      <c r="I181" s="176"/>
      <c r="J181" s="176"/>
      <c r="K181" s="176"/>
      <c r="L181" s="176"/>
      <c r="M181" s="5"/>
      <c r="O181" s="8"/>
      <c r="Q181" s="19"/>
      <c r="R181" s="154" t="str">
        <f>IF(S181&gt;0,SUM(L181+S181),"")</f>
        <v/>
      </c>
      <c r="S181" s="159"/>
      <c r="T181" s="19"/>
      <c r="U181" s="19"/>
      <c r="V181" s="19"/>
      <c r="W181" s="19"/>
      <c r="X181" s="19"/>
      <c r="Y181" s="19"/>
      <c r="Z181" s="19"/>
      <c r="AA181" s="19"/>
      <c r="AB181" s="19"/>
    </row>
    <row r="182" spans="1:28" ht="23.4" hidden="1" x14ac:dyDescent="0.3">
      <c r="A182" s="9"/>
      <c r="B182" s="176"/>
      <c r="C182" s="176"/>
      <c r="D182" s="176"/>
      <c r="E182" s="164"/>
      <c r="H182" s="5"/>
      <c r="I182" s="176"/>
      <c r="J182" s="176"/>
      <c r="K182" s="176"/>
      <c r="L182" s="176"/>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6"/>
      <c r="J183" s="176"/>
      <c r="K183" s="176"/>
      <c r="L183" s="176"/>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0.03</v>
      </c>
      <c r="D185" s="91" t="s">
        <v>2628</v>
      </c>
      <c r="E185" s="94">
        <f>+(C185*SUM(K20:K35))</f>
        <v>19309114.800000001</v>
      </c>
      <c r="F185" s="92"/>
      <c r="G185" s="93"/>
      <c r="H185" s="88"/>
      <c r="I185" s="90" t="s">
        <v>2627</v>
      </c>
      <c r="J185" s="161">
        <f>+SUM(M179:M183)</f>
        <v>0.02</v>
      </c>
      <c r="K185" s="235" t="s">
        <v>2628</v>
      </c>
      <c r="L185" s="235"/>
      <c r="M185" s="94">
        <f>+J185*(SUM(K20:K35))</f>
        <v>12872743.200000001</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5"/>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4" t="s">
        <v>2636</v>
      </c>
      <c r="C192" s="194"/>
      <c r="E192" s="5" t="s">
        <v>20</v>
      </c>
      <c r="H192" s="26" t="s">
        <v>24</v>
      </c>
      <c r="J192" s="5" t="s">
        <v>2637</v>
      </c>
      <c r="K192" s="5"/>
      <c r="M192" s="5"/>
      <c r="N192" s="5"/>
      <c r="O192" s="8"/>
      <c r="Q192" s="149"/>
      <c r="R192" s="150"/>
      <c r="S192" s="150"/>
      <c r="T192" s="149"/>
    </row>
    <row r="193" spans="1:18" x14ac:dyDescent="0.3">
      <c r="A193" s="9"/>
      <c r="C193" s="120">
        <v>43720</v>
      </c>
      <c r="D193" s="5"/>
      <c r="E193" s="121">
        <v>4371</v>
      </c>
      <c r="F193" s="5"/>
      <c r="G193" s="5"/>
      <c r="H193" s="142" t="s">
        <v>2677</v>
      </c>
      <c r="J193" s="5"/>
      <c r="K193" s="122">
        <v>39845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5"/>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4" t="s">
        <v>2659</v>
      </c>
      <c r="C199" s="234"/>
      <c r="D199" s="234"/>
      <c r="E199" s="234"/>
      <c r="F199" s="234"/>
      <c r="G199" s="234"/>
      <c r="H199" s="234"/>
      <c r="I199" s="234"/>
      <c r="J199" s="234"/>
      <c r="K199" s="234"/>
      <c r="L199" s="234"/>
      <c r="M199" s="234"/>
      <c r="N199" s="234"/>
      <c r="O199" s="8"/>
    </row>
    <row r="200" spans="1:18" x14ac:dyDescent="0.3">
      <c r="A200" s="9"/>
      <c r="B200" s="191"/>
      <c r="C200" s="191"/>
      <c r="D200" s="191"/>
      <c r="E200" s="191"/>
      <c r="F200" s="191"/>
      <c r="G200" s="191"/>
      <c r="H200" s="191"/>
      <c r="I200" s="191"/>
      <c r="J200" s="191"/>
      <c r="K200" s="191"/>
      <c r="L200" s="191"/>
      <c r="M200" s="191"/>
      <c r="N200" s="191"/>
      <c r="O200" s="8"/>
    </row>
    <row r="201" spans="1:18" x14ac:dyDescent="0.3">
      <c r="A201" s="9"/>
      <c r="B201" s="192" t="s">
        <v>2648</v>
      </c>
      <c r="C201" s="193"/>
      <c r="D201" s="193"/>
      <c r="E201" s="193"/>
      <c r="F201" s="193"/>
      <c r="G201" s="193"/>
      <c r="H201" s="193"/>
      <c r="I201" s="193"/>
      <c r="J201" s="193"/>
      <c r="K201" s="193"/>
      <c r="L201" s="193"/>
      <c r="M201" s="193"/>
      <c r="N201" s="19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2678</v>
      </c>
      <c r="J211" s="27" t="s">
        <v>2622</v>
      </c>
      <c r="K211" s="143" t="s">
        <v>2680</v>
      </c>
      <c r="L211" s="21"/>
      <c r="M211" s="21"/>
      <c r="N211" s="21"/>
      <c r="O211" s="8"/>
    </row>
    <row r="212" spans="1:15" x14ac:dyDescent="0.3">
      <c r="A212" s="9"/>
      <c r="B212" s="27" t="s">
        <v>2619</v>
      </c>
      <c r="C212" s="142" t="s">
        <v>2677</v>
      </c>
      <c r="D212" s="21"/>
      <c r="G212" s="27" t="s">
        <v>2621</v>
      </c>
      <c r="H212" s="143" t="s">
        <v>2679</v>
      </c>
      <c r="J212" s="27" t="s">
        <v>2623</v>
      </c>
      <c r="K212" s="142"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a65d333d-5b59-4810-bc94-b80d9325abbc"/>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2020-12-28T08:23:14Z</cp:lastPrinted>
  <dcterms:created xsi:type="dcterms:W3CDTF">2020-10-14T21:57:42Z</dcterms:created>
  <dcterms:modified xsi:type="dcterms:W3CDTF">2020-12-28T13:13:59Z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