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dico Philips\Desktop\Manifestacion interes FUNDESOP CDI\MANIFESTACION DE INTERES UT\INVITACION 2021-23-10000818\"/>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7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<sst xmlns="http://schemas.openxmlformats.org/spreadsheetml/2006/main" count="4742" uniqueCount="2723">
  <si>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</si>
  <si>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</si>
  <si>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</si>
  <si>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</si>
  <si>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</si>
  <si>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</si>
  <si>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</si>
  <si>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</si>
  <si>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</si>
  <si>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</si>
  <si>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</si>
  <si>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</si>
  <si>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</si>
  <si>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</si>
  <si>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</si>
  <si>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</si>
  <si>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</si>
  <si>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</si>
  <si>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</si>
  <si>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</si>
  <si>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</si>
  <si>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</si>
  <si>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</si>
  <si>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</si>
  <si>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</si>
  <si>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</si>
  <si>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</si>
  <si>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</si>
  <si>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</si>
  <si>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</si>
  <si>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</si>
  <si>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</si>
  <si>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</si>
  <si>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</si>
  <si>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</si>
  <si>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</si>
  <si>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</si>
  <si>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</si>
  <si>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</si>
  <si>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</si>
  <si>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</si>
  <si>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</si>
  <si>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</si>
  <si>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</si>
  <si>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</si>
  <si>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</si>
  <si>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</si>
  <si>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</si>
  <si>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</si>
  <si>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</si>
  <si>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</si>
  <si>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</si>
  <si>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</si>
  <si>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</si>
  <si>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</si>
  <si>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</si>
  <si>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</si>
  <si>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</si>
  <si>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</si>
  <si>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</si>
  <si>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</si>
  <si>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</si>
  <si>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</si>
  <si>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</si>
  <si>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</si>
  <si>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</si>
  <si>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</si>
  <si>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</si>
  <si>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</si>
  <si>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</si>
  <si>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</si>
  <si>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</si>
  <si>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</si>
  <si>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</si>
  <si>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</si>
  <si>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</si>
  <si>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</si>
  <si>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</si>
  <si>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</si>
  <si>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</si>
  <si>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</si>
  <si>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</si>
  <si>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</si>
  <si>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</si>
  <si>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</si>
  <si>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</si>
  <si>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</si>
  <si>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</si>
  <si>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</si>
  <si>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</si>
  <si>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</si>
  <si>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</si>
  <si>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</si>
  <si>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</si>
  <si>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</si>
  <si>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</si>
  <si>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</si>
  <si>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</si>
  <si>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</si>
  <si>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</si>
  <si>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</si>
  <si>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</si>
  <si>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</si>
  <si>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</si>
  <si>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</si>
  <si>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</si>
  <si>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</si>
  <si>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</si>
  <si>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</si>
  <si>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</si>
  <si>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</si>
  <si>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</si>
  <si>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</si>
  <si>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</si>
  <si>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</si>
  <si>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</si>
  <si>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</si>
  <si>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</si>
  <si>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</si>
  <si>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</si>
  <si>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</si>
  <si>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</si>
  <si>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</si>
  <si>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</si>
  <si>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</si>
  <si>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</si>
  <si>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</si>
  <si>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</si>
  <si>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</si>
  <si>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</si>
  <si>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</si>
  <si>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</si>
  <si>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</si>
  <si>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</si>
  <si>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</si>
  <si>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</si>
  <si>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</si>
  <si>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</si>
  <si>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</si>
  <si>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</si>
  <si>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</si>
  <si>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</si>
  <si>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</si>
  <si>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</si>
  <si>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</si>
  <si>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</si>
  <si>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</si>
  <si>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</si>
  <si>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</si>
  <si>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</si>
  <si>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</si>
  <si>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</si>
  <si>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</si>
  <si>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</si>
  <si>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</si>
  <si>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</si>
  <si>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</si>
  <si>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</si>
  <si>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</si>
  <si>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</si>
  <si>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</si>
  <si>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</si>
  <si>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</si>
  <si>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</si>
  <si>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</si>
  <si>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</si>
  <si>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</si>
  <si>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</si>
  <si>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</si>
  <si>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</si>
  <si>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</si>
  <si>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</si>
  <si>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</si>
  <si>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</si>
  <si>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</si>
  <si>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</si>
  <si>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</si>
  <si>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</si>
  <si>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</si>
  <si>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</si>
  <si>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</si>
  <si>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</si>
  <si>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</si>
  <si>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</si>
  <si>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</si>
  <si>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</si>
  <si>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</si>
  <si>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</si>
  <si>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</si>
  <si>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</si>
  <si>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</si>
  <si>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</si>
  <si>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</si>
  <si>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</si>
  <si>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</si>
  <si>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</si>
  <si>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</si>
  <si>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</si>
  <si>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</si>
  <si>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</si>
  <si>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</si>
  <si>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</si>
  <si>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</si>
  <si>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</si>
  <si>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</si>
  <si>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</si>
  <si>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</si>
  <si>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</si>
  <si>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</si>
  <si>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</si>
  <si>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</si>
  <si>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</si>
  <si>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</si>
  <si>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</si>
  <si>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</si>
  <si>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</si>
  <si>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</si>
  <si>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</si>
  <si>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</si>
  <si>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</si>
  <si>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</si>
  <si>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</si>
  <si>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</si>
  <si>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</si>
  <si>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</si>
  <si>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</si>
  <si>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</si>
  <si>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</si>
  <si>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</si>
  <si>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</si>
  <si>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</si>
  <si>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</si>
  <si>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</si>
  <si>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</si>
  <si>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</si>
  <si>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</si>
  <si>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</si>
  <si>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</si>
  <si>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</si>
  <si>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</si>
  <si>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</si>
  <si>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</si>
  <si>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</si>
  <si>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</si>
  <si>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</si>
  <si>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</si>
  <si>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</si>
  <si>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</si>
  <si>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</si>
  <si>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</si>
  <si>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</si>
  <si>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</si>
  <si>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</si>
  <si>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</si>
  <si>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</si>
  <si>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</si>
  <si>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</si>
  <si>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</si>
  <si>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</si>
  <si>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</si>
  <si>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</si>
  <si>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</si>
  <si>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</si>
  <si>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</si>
  <si>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</si>
  <si>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</si>
  <si>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</si>
  <si>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</si>
  <si>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</si>
  <si>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</si>
  <si>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</si>
  <si>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</si>
  <si>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</si>
  <si>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</si>
  <si>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</si>
  <si>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</si>
  <si>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</si>
  <si>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</si>
  <si>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</si>
  <si>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</si>
  <si>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</si>
  <si>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</si>
  <si>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</si>
  <si>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</si>
  <si>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</si>
  <si>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</si>
  <si>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</si>
  <si>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</si>
  <si>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</si>
  <si>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</si>
  <si>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</si>
  <si>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</si>
  <si>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</si>
  <si>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</si>
  <si>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</si>
  <si>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</si>
  <si>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</si>
  <si>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</si>
  <si>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</si>
  <si>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</si>
  <si>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</si>
  <si>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</si>
  <si>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</si>
  <si>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</si>
  <si>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</si>
  <si>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</si>
  <si>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</si>
  <si>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</si>
  <si>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</si>
  <si>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</si>
  <si>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</si>
  <si>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</si>
  <si>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</si>
  <si>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</si>
  <si>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</si>
  <si>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</si>
  <si>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</si>
  <si>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</si>
  <si>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</si>
  <si>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</si>
  <si>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</si>
  <si>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</si>
  <si>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</si>
  <si>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</si>
  <si>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</si>
  <si>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</si>
  <si>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</si>
  <si>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</si>
  <si>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</si>
  <si>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</si>
  <si>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</si>
  <si>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</si>
  <si>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</si>
  <si>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</si>
  <si>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</si>
  <si>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</si>
  <si>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</si>
  <si>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</si>
  <si>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</si>
  <si>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</si>
  <si>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</si>
  <si>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</si>
  <si>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</si>
  <si>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</si>
  <si>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</si>
  <si>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</si>
  <si>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</si>
  <si>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</si>
  <si>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</si>
  <si>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</si>
  <si>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</si>
  <si>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</si>
  <si>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</si>
  <si>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</si>
  <si>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</si>
  <si>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</si>
  <si>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</si>
  <si>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</si>
  <si>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</si>
  <si>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</si>
  <si>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</si>
  <si>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</si>
  <si>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</si>
  <si>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</si>
  <si>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</si>
  <si>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</si>
  <si>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</si>
  <si>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</si>
  <si>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</si>
  <si>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</si>
  <si>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</si>
  <si>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</si>
  <si>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</si>
  <si>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</si>
  <si>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</si>
  <si>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</si>
  <si>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</si>
  <si>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</si>
  <si>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</si>
  <si>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</si>
  <si>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</si>
  <si>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</si>
  <si>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</si>
  <si>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</si>
  <si>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</si>
  <si>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</si>
  <si>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</si>
  <si>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</si>
  <si>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</si>
  <si>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</si>
  <si>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</si>
  <si>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</si>
  <si>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</si>
  <si>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</si>
  <si>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</si>
  <si>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</si>
  <si>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</si>
  <si>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</si>
  <si>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</si>
  <si>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</si>
  <si>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</si>
  <si>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</si>
  <si>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</si>
  <si>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</si>
  <si>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</si>
  <si>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</si>
  <si>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</si>
  <si>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</si>
  <si>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</si>
  <si>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</si>
  <si>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</si>
  <si>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</si>
  <si>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</si>
  <si>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</si>
  <si>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</si>
  <si>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</si>
  <si>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</si>
  <si>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</si>
  <si>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</si>
  <si>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</si>
  <si>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</si>
  <si>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</si>
  <si>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</si>
  <si>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</si>
  <si>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</si>
  <si>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</si>
  <si>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</si>
  <si>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</si>
  <si>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</si>
  <si>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</si>
  <si>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</si>
  <si>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</si>
  <si>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</si>
  <si>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</si>
  <si>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</si>
  <si>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</si>
  <si>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</si>
  <si>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</si>
  <si>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</si>
  <si>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</si>
  <si>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</si>
  <si>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</si>
  <si>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</si>
  <si>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</si>
  <si>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</si>
  <si>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</si>
  <si>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</si>
  <si>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</si>
  <si>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</si>
  <si>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</si>
  <si>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</si>
  <si>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</si>
  <si>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</si>
  <si>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</si>
  <si>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</si>
  <si>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</si>
  <si>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</si>
  <si>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</si>
  <si>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</si>
  <si>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</si>
  <si>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</si>
  <si>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</si>
  <si>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</si>
  <si>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</si>
  <si>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</si>
  <si>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</si>
  <si>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</si>
  <si>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</si>
  <si>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</si>
  <si>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</si>
  <si>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</si>
  <si>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</si>
  <si>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</si>
  <si>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</si>
  <si>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</si>
  <si>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</si>
  <si>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</si>
  <si>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</si>
  <si>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</si>
  <si>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</si>
  <si>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</si>
  <si>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</si>
  <si>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</si>
  <si>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</si>
  <si>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</si>
  <si>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</si>
  <si>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</si>
  <si>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</si>
  <si>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</si>
  <si>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</si>
  <si>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</si>
  <si>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</si>
  <si>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</si>
  <si>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</si>
  <si>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</si>
  <si>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</si>
  <si>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</si>
  <si>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</si>
  <si>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</si>
  <si>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</si>
  <si>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</si>
  <si>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</si>
  <si>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</si>
  <si>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</si>
  <si>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</si>
  <si>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</si>
  <si>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</si>
  <si>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</si>
  <si>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</si>
  <si>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</si>
  <si>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</si>
  <si>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</si>
  <si>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</si>
  <si>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</si>
  <si>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</si>
  <si>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</si>
  <si>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</si>
  <si>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</si>
  <si>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</si>
  <si>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</si>
  <si>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</si>
  <si>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</si>
  <si>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</si>
  <si>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</si>
  <si>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</si>
  <si>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</si>
  <si>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</si>
  <si>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</si>
  <si>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</si>
  <si>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</si>
  <si>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</si>
  <si>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</si>
  <si>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</si>
  <si>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</si>
  <si>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</si>
  <si>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</si>
  <si>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</si>
  <si>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</si>
  <si>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</si>
  <si>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</si>
  <si>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</si>
  <si>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</si>
  <si>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</si>
  <si>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</si>
  <si>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</si>
  <si>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</si>
  <si>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</si>
  <si>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</si>
  <si>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</si>
  <si>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</si>
  <si>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</si>
  <si>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</si>
  <si>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</si>
  <si>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</si>
  <si>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</si>
  <si>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</si>
  <si>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</si>
  <si>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</si>
  <si>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</si>
  <si>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</si>
  <si>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</si>
  <si>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</si>
  <si>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</si>
  <si>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</si>
  <si>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</si>
  <si>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</si>
  <si>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</si>
  <si>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</si>
  <si>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</si>
  <si>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</si>
  <si>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</si>
  <si>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</si>
  <si>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</si>
  <si>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</si>
  <si>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</si>
  <si>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</si>
  <si>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</si>
  <si>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</si>
  <si>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</si>
  <si>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</si>
  <si>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</si>
  <si>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</si>
  <si>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</si>
  <si>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</si>
  <si>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</si>
  <si>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</si>
  <si>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</si>
  <si>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</si>
  <si>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</si>
  <si>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</si>
  <si>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</si>
  <si>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</si>
  <si>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</si>
  <si>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</si>
  <si>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</si>
  <si>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</si>
  <si>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</si>
  <si>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</si>
  <si>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</si>
  <si>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</si>
  <si>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</si>
  <si>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</si>
  <si>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</si>
  <si>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</si>
  <si>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</si>
  <si>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</si>
  <si>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</si>
  <si>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</si>
  <si>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</si>
  <si>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</si>
  <si>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</si>
  <si>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</si>
  <si>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</si>
  <si>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</si>
  <si>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</si>
  <si>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</si>
  <si>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</si>
  <si>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</si>
  <si>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</si>
  <si>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</si>
  <si>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</si>
  <si>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</si>
  <si>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</si>
  <si>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</si>
  <si>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</si>
  <si>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</si>
  <si>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</si>
  <si>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</si>
  <si>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</si>
  <si>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</si>
  <si>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</si>
  <si>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</si>
  <si>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</si>
  <si>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</si>
  <si>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</si>
  <si>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</si>
  <si>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</si>
  <si>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</si>
  <si>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</si>
  <si>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</si>
  <si>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</si>
  <si>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</si>
  <si>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</si>
  <si>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</si>
  <si>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</si>
  <si>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</si>
  <si>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</si>
  <si>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</si>
  <si>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</si>
  <si>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</si>
  <si>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</si>
  <si>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</si>
  <si>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</si>
  <si>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</si>
  <si>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</si>
  <si>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</si>
  <si>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</si>
  <si>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</si>
  <si>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</si>
  <si>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</si>
  <si>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</si>
  <si>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</si>
  <si>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</si>
  <si>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</si>
  <si>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</si>
  <si>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</si>
  <si>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</si>
  <si>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</si>
  <si>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</si>
  <si>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</si>
  <si>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</si>
  <si>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</si>
  <si>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</si>
  <si>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</si>
  <si>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</si>
  <si>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</si>
  <si>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</si>
  <si>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</si>
  <si>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</si>
  <si>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</si>
  <si>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</si>
  <si>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</si>
  <si>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</si>
  <si>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</si>
  <si>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</si>
  <si>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</si>
  <si>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</si>
  <si>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</si>
  <si>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</si>
  <si>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</si>
  <si>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</si>
  <si>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</si>
  <si>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</si>
  <si>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</si>
  <si>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</si>
  <si>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</si>
  <si>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</si>
  <si>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</si>
  <si>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</si>
  <si>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</si>
  <si>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</si>
  <si>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</si>
  <si>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</si>
  <si>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</si>
  <si>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</si>
  <si>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</si>
  <si>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</si>
  <si>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</si>
  <si>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</si>
  <si>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</si>
  <si>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</si>
  <si>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</si>
  <si>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</si>
  <si>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</si>
  <si>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</si>
  <si>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</si>
  <si>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</si>
  <si>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</si>
  <si>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</si>
  <si>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</si>
  <si>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</si>
  <si>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</si>
  <si>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</si>
  <si>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</si>
  <si>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</si>
  <si>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</si>
  <si>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</si>
  <si>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</si>
  <si>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</si>
  <si>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</si>
  <si>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</si>
  <si>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</si>
  <si>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</si>
  <si>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</si>
  <si>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</si>
  <si>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</si>
  <si>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</si>
  <si>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</si>
  <si>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</si>
  <si>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</si>
  <si>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</si>
  <si>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</si>
  <si>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</si>
  <si>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</si>
  <si>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</si>
  <si>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</si>
  <si>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</si>
  <si>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</si>
  <si>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</si>
  <si>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</si>
  <si>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</si>
  <si>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</si>
  <si>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</si>
  <si>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</si>
  <si>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</si>
  <si>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</si>
  <si>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</si>
  <si>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</si>
  <si>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</si>
  <si>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</si>
  <si>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</si>
  <si>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</si>
  <si>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</si>
  <si>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</si>
  <si>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</si>
  <si>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</si>
  <si>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</si>
  <si>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</si>
  <si>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</si>
  <si>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</si>
  <si>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</si>
  <si>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</si>
  <si>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</si>
  <si>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</si>
  <si>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</si>
  <si>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</si>
  <si>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</si>
  <si>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</si>
  <si>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</si>
  <si>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</si>
  <si>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</si>
  <si>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</si>
  <si>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</si>
  <si>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</si>
  <si>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</si>
  <si>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</si>
  <si>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</si>
  <si>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</si>
  <si>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</si>
  <si>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</si>
  <si>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</si>
  <si>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</si>
  <si>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</si>
  <si>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</si>
  <si>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</si>
  <si>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</si>
  <si>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</si>
  <si>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</si>
  <si>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</si>
  <si>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</si>
  <si>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</si>
  <si>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</si>
  <si>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</si>
  <si>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</si>
  <si>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</si>
  <si>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</si>
  <si>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</si>
  <si>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</si>
  <si>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</si>
  <si>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</si>
  <si>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</si>
  <si>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</si>
  <si>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</si>
  <si>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</si>
  <si>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</si>
  <si>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</si>
  <si>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</si>
  <si>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</si>
  <si>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</si>
  <si>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</si>
  <si>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</si>
  <si>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</si>
  <si>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</si>
  <si>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</si>
  <si>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</si>
  <si>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</si>
  <si>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</si>
  <si>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</si>
  <si>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</si>
  <si>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</si>
  <si>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</si>
  <si>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</si>
  <si>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</si>
  <si>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</si>
  <si>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</si>
  <si>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</si>
  <si>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</si>
  <si>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</si>
  <si>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</si>
  <si>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</si>
  <si>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</si>
  <si>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</si>
  <si>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</si>
  <si>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</si>
  <si>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</si>
  <si>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</si>
  <si>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</si>
  <si>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</si>
  <si>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</si>
  <si>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</si>
  <si>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</si>
  <si>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</si>
  <si>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</si>
  <si>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</si>
  <si>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</si>
  <si>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</si>
  <si>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</si>
  <si>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</si>
  <si>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</si>
  <si>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</si>
  <si>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</si>
  <si>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</si>
  <si>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</si>
  <si>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</si>
  <si>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</si>
  <si>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</si>
  <si>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</si>
  <si>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</si>
  <si>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</si>
  <si>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</si>
  <si>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</si>
  <si>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</si>
  <si>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</si>
  <si>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</si>
  <si>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</si>
  <si>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</si>
  <si>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</si>
  <si>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</si>
  <si>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</si>
  <si>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</si>
  <si>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</si>
  <si>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</si>
  <si>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</si>
  <si>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</si>
  <si>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</si>
  <si>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</si>
  <si>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</si>
  <si>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</si>
  <si>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</si>
  <si>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</si>
  <si>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</si>
  <si>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</si>
  <si>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</si>
  <si>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</si>
  <si>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</si>
  <si>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</si>
  <si>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</si>
  <si>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</si>
  <si>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</si>
  <si>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</si>
  <si>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</si>
  <si>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</si>
  <si>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</si>
  <si>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</si>
  <si>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</si>
  <si>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</si>
  <si>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</si>
  <si>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</si>
  <si>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</si>
  <si>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</si>
  <si>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</si>
  <si>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</si>
  <si>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</si>
  <si>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</si>
  <si>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</si>
  <si>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</si>
  <si>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</si>
  <si>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</si>
  <si>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</si>
  <si>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</si>
  <si>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</si>
  <si>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</si>
  <si>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</si>
  <si>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</si>
  <si>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</si>
  <si>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</si>
  <si>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</si>
  <si>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</si>
  <si>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</si>
  <si>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</si>
  <si>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</si>
  <si>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</si>
  <si>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</si>
  <si>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</si>
  <si>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</si>
  <si>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</si>
  <si>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</si>
  <si>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</si>
  <si>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</si>
  <si>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</si>
  <si>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</si>
  <si>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</si>
  <si>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</si>
  <si>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</si>
  <si>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</si>
  <si>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</si>
  <si>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</si>
  <si>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</si>
  <si>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</si>
  <si>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</si>
  <si>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</si>
  <si>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</si>
  <si>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</si>
  <si>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</si>
  <si>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</si>
  <si>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</si>
  <si>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</si>
  <si>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</si>
  <si>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</si>
  <si>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</si>
  <si>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</si>
  <si>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</si>
  <si>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</si>
  <si>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</si>
  <si>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</si>
  <si>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</si>
  <si>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</si>
  <si>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</si>
  <si>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</si>
  <si>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</si>
  <si>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</si>
  <si>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</si>
  <si>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</si>
  <si>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</si>
  <si>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</si>
  <si>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</si>
  <si>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</si>
  <si>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</si>
  <si>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</si>
  <si>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</si>
  <si>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</si>
  <si>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</si>
  <si>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</si>
  <si>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</si>
  <si>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</si>
  <si>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</si>
  <si>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</si>
  <si>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</si>
  <si>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</si>
  <si>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</si>
  <si>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</si>
  <si>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</si>
  <si>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</si>
  <si>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</si>
  <si>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</si>
  <si>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</si>
  <si>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</si>
  <si>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</si>
  <si>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</si>
  <si>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</si>
  <si>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</si>
  <si>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</si>
  <si>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</si>
  <si>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</si>
  <si>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</si>
  <si>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</si>
  <si>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</si>
  <si>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</si>
  <si>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</si>
  <si>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</si>
  <si>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</si>
  <si>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</si>
  <si>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</si>
  <si>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</si>
  <si>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</si>
  <si>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</si>
  <si>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</si>
  <si>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</si>
  <si>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</si>
  <si>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</si>
  <si>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</si>
  <si>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</si>
  <si>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</si>
  <si>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</si>
  <si>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</si>
  <si>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</si>
  <si>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</si>
  <si>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</si>
  <si>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</si>
  <si>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</si>
  <si>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</si>
  <si>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</si>
  <si>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</si>
  <si>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</si>
  <si>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</si>
  <si>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</si>
  <si>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</si>
  <si>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</si>
  <si>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</si>
  <si>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</si>
  <si>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</si>
  <si>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</si>
  <si>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</si>
  <si>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</si>
  <si>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</si>
  <si>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</si>
  <si>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</si>
  <si>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</si>
  <si>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</si>
  <si>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</si>
  <si>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</si>
  <si>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</si>
  <si>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</si>
  <si>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</si>
  <si>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</si>
  <si>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</si>
  <si>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</si>
  <si>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</si>
  <si>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</si>
  <si>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</si>
  <si>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</si>
  <si>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</si>
  <si>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</si>
  <si>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</si>
  <si>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</si>
  <si>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</si>
  <si>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</si>
  <si>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</si>
  <si>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</si>
  <si>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</si>
  <si>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</si>
  <si>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</si>
  <si>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</si>
  <si>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</si>
  <si>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</si>
  <si>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</si>
  <si>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</si>
  <si>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</si>
  <si>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</si>
  <si>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</si>
  <si>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</si>
  <si>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</si>
  <si>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</si>
  <si>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</si>
  <si>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</si>
  <si>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</si>
  <si>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</si>
  <si>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</si>
  <si>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</si>
  <si>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</si>
  <si>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</si>
  <si>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</si>
  <si>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</si>
  <si>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</si>
  <si>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</si>
  <si>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</si>
  <si>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</si>
  <si>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</si>
  <si>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</si>
  <si>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</si>
  <si>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</si>
  <si>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</si>
  <si>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</si>
  <si>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</si>
  <si>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</si>
  <si>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</si>
  <si>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</si>
  <si>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</si>
  <si>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</si>
  <si>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</si>
  <si>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</si>
  <si>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</si>
  <si>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</si>
  <si>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</si>
  <si>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</si>
  <si>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</si>
  <si>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</si>
  <si>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</si>
  <si>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</si>
  <si>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</si>
  <si>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</si>
  <si>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</si>
  <si>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</si>
  <si>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</si>
  <si>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</si>
  <si>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</si>
  <si>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</si>
  <si>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</si>
  <si>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</si>
  <si>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</si>
  <si>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</si>
  <si>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</si>
  <si>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</si>
  <si>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</si>
  <si>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</si>
  <si>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</si>
  <si>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</si>
  <si>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</si>
  <si>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</si>
  <si>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</si>
  <si>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</si>
  <si>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</si>
  <si>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</si>
  <si>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</si>
  <si>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</si>
  <si>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</si>
  <si>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</si>
  <si>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</si>
  <si>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</si>
  <si>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</si>
  <si>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</si>
  <si>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</si>
  <si>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</si>
  <si>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</si>
  <si>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</si>
  <si>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</si>
  <si>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</si>
  <si>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</si>
  <si>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</si>
  <si>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</si>
  <si>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</si>
  <si>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</si>
  <si>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</si>
  <si>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</si>
  <si>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</si>
  <si>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</si>
  <si>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</si>
  <si>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</si>
  <si>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</si>
  <si>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</si>
  <si>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</si>
  <si>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</si>
  <si>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</si>
  <si>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</si>
  <si>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</si>
  <si>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</si>
  <si>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</si>
  <si>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</si>
  <si>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</si>
  <si>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</si>
  <si>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</si>
  <si>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</si>
  <si>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</si>
  <si>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</si>
  <si>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</si>
  <si>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</si>
  <si>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</si>
  <si>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</si>
  <si>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</si>
  <si>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</si>
  <si>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</si>
  <si>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</si>
  <si>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</si>
  <si>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</si>
  <si>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</si>
  <si>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</si>
  <si>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</si>
  <si>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</si>
  <si>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</si>
  <si>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</si>
  <si>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</si>
  <si>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</si>
  <si>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</si>
  <si>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</si>
  <si>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</si>
  <si>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</si>
  <si>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</si>
  <si>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</si>
  <si>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</si>
  <si>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</si>
  <si>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</si>
  <si>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</si>
  <si>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</si>
  <si>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</si>
  <si>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</si>
  <si>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</si>
  <si>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</si>
  <si>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</si>
  <si>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</si>
  <si>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</si>
  <si>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</si>
  <si>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</si>
  <si>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</si>
  <si>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</si>
  <si>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</si>
  <si>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</si>
  <si>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</si>
  <si>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</si>
  <si>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</si>
  <si>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</si>
  <si>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</si>
  <si>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</si>
  <si>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</si>
  <si>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</si>
  <si>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</si>
  <si>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</si>
  <si>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</si>
  <si>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</si>
  <si>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</si>
  <si>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</si>
  <si>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</si>
  <si>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</si>
  <si>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</si>
  <si>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</si>
  <si>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</si>
  <si>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</si>
  <si>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</si>
  <si>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</si>
  <si>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</si>
  <si>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</si>
  <si>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</si>
  <si>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</si>
  <si>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</si>
  <si>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</si>
  <si>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</si>
  <si>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</si>
  <si>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</si>
  <si>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</si>
  <si>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</si>
  <si>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</si>
  <si>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</si>
  <si>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</si>
  <si>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</si>
  <si>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</si>
  <si>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</si>
  <si>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</si>
  <si>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</si>
  <si>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</si>
  <si>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</si>
  <si>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</si>
  <si>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</si>
  <si>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</si>
  <si>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</si>
  <si>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</si>
  <si>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</si>
  <si>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</si>
  <si>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</si>
  <si>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</si>
  <si>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</si>
  <si>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</si>
  <si>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</si>
  <si>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</si>
  <si>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</si>
  <si>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</si>
  <si>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</si>
  <si>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</si>
  <si>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</si>
  <si>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</si>
  <si>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</si>
  <si>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</si>
  <si>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</si>
  <si>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</si>
  <si>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</si>
  <si>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</si>
  <si>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</si>
  <si>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</si>
  <si>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</si>
  <si>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</si>
  <si>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</si>
  <si>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</si>
  <si>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</si>
  <si>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</si>
  <si>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</si>
  <si>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</si>
  <si>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</si>
  <si>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</si>
  <si>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</si>
  <si>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</si>
  <si>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</si>
  <si>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</si>
  <si>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</si>
  <si>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</si>
  <si>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</si>
  <si>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</si>
  <si>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</si>
  <si>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</si>
  <si>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</si>
  <si>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</si>
  <si>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</si>
  <si>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</si>
  <si>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</si>
  <si>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</si>
  <si>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</si>
  <si>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</si>
  <si>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</si>
  <si>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</si>
  <si>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</si>
  <si>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</si>
  <si>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</si>
  <si>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</si>
  <si>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</si>
  <si>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</si>
  <si>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</si>
  <si>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</si>
  <si>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</si>
  <si>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</si>
  <si>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</si>
  <si>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</si>
  <si>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</si>
  <si>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</si>
  <si>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</si>
  <si>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</si>
  <si>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</si>
  <si>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</si>
  <si>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</si>
  <si>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</si>
  <si>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</si>
  <si>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</si>
  <si>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</si>
  <si>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</si>
  <si>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</si>
  <si>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</si>
  <si>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</si>
  <si>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</si>
  <si>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</si>
  <si>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</si>
  <si>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</si>
  <si>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</si>
  <si>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</si>
  <si>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</si>
  <si>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</si>
  <si>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</si>
  <si>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</si>
  <si>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</si>
  <si>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</si>
  <si>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</si>
  <si>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</si>
  <si>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</si>
  <si>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</si>
  <si>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</si>
  <si>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</si>
  <si>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</si>
  <si>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</si>
  <si>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</si>
  <si>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</si>
  <si>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</si>
  <si>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</si>
  <si>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</si>
  <si>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</si>
  <si>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</si>
  <si>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</si>
  <si>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</si>
  <si>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</si>
  <si>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</si>
  <si>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</si>
  <si>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</si>
  <si>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</si>
  <si>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</si>
  <si>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</si>
  <si>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</si>
  <si>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</si>
  <si>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</si>
  <si>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</si>
  <si>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</si>
  <si>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</si>
  <si>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</si>
  <si>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</si>
  <si>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</si>
  <si>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</si>
  <si>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</si>
  <si>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</si>
  <si>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</si>
  <si>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</si>
  <si>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</si>
  <si>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</si>
  <si>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</si>
  <si>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</si>
  <si>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</si>
  <si>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</si>
  <si>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</si>
  <si>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</si>
  <si>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</si>
  <si>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</si>
  <si>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</si>
  <si>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</si>
  <si>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</si>
  <si>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</si>
  <si>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</si>
  <si>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</si>
  <si>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</si>
  <si>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</si>
  <si>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</si>
  <si>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</si>
  <si>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</si>
  <si>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</si>
  <si>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</si>
  <si>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</si>
  <si>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</si>
  <si>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</si>
  <si>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</si>
  <si>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</si>
  <si>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</si>
  <si>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</si>
  <si>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</si>
  <si>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</si>
  <si>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</si>
  <si>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</si>
  <si>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</si>
  <si>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</si>
  <si>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</si>
  <si>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</si>
  <si>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</si>
  <si>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</si>
  <si>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</si>
  <si>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</si>
  <si>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</si>
  <si>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</si>
  <si>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</si>
  <si>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</si>
  <si>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</si>
  <si>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</si>
  <si>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</si>
  <si>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</si>
  <si>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</si>
  <si>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</si>
  <si>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</si>
  <si>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</si>
  <si>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</si>
  <si>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</si>
  <si>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</si>
  <si>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</si>
  <si>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</si>
  <si>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</si>
  <si>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</si>
  <si>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</si>
  <si>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</si>
  <si>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</si>
  <si>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</si>
  <si>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</si>
  <si>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</si>
  <si>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</si>
  <si>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</si>
  <si>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</si>
  <si>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</si>
  <si>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</si>
  <si>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</si>
  <si>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</si>
  <si>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</si>
  <si>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</si>
  <si>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</si>
  <si>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</si>
  <si>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</si>
  <si>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</si>
  <si>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</si>
  <si>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</si>
  <si>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</si>
  <si>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</si>
  <si>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</si>
  <si>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</si>
  <si>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</si>
  <si>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</si>
  <si>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</si>
  <si>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</si>
  <si>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</si>
  <si>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</si>
  <si>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</si>
  <si>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</si>
  <si>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</si>
  <si>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</si>
  <si>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</si>
  <si>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</si>
  <si>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</si>
  <si>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</si>
  <si>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</si>
  <si>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</si>
  <si>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</si>
  <si>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</si>
  <si>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</si>
  <si>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</si>
  <si>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</si>
  <si>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</si>
  <si>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</si>
  <si>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</si>
  <si>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</si>
  <si>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</si>
  <si>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</si>
  <si>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</si>
  <si>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</si>
  <si>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</si>
  <si>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</si>
  <si>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</si>
  <si>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</si>
  <si>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</si>
  <si>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</si>
  <si>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</si>
  <si>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</si>
  <si>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</si>
  <si>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</si>
  <si>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</si>
  <si>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</si>
  <si>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</si>
  <si>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</si>
  <si>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</si>
  <si>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</si>
  <si>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</si>
  <si>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</si>
  <si>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</si>
  <si>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</si>
  <si>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</si>
  <si>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</si>
  <si>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</si>
  <si>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</si>
  <si>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</si>
  <si>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</si>
  <si>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</si>
  <si>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</si>
  <si>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</si>
  <si>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</si>
  <si>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</si>
  <si>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</si>
  <si>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</si>
  <si>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</si>
  <si>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</si>
  <si>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</si>
  <si>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</si>
  <si>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</si>
  <si>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</si>
  <si>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</si>
  <si>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</si>
  <si>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</si>
  <si>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</si>
  <si>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</si>
  <si>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</si>
  <si>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</si>
  <si>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</si>
  <si>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</si>
  <si>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</si>
  <si>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</si>
  <si>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</si>
  <si>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</si>
  <si>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</si>
  <si>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</si>
  <si>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</si>
  <si>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</si>
  <si>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</si>
  <si>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</si>
  <si>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</si>
  <si>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</si>
  <si>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</si>
  <si>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</si>
  <si>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</si>
  <si>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</si>
  <si>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</si>
  <si>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</si>
  <si>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</si>
  <si>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</si>
  <si>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</si>
  <si>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</si>
  <si>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</si>
  <si>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</si>
  <si>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</si>
  <si>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</si>
  <si>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</si>
  <si>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</si>
  <si>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</si>
  <si>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</si>
  <si>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</si>
  <si>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</si>
  <si>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</si>
  <si>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</si>
  <si>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</si>
  <si>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</si>
  <si>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</si>
  <si>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</si>
  <si>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</si>
  <si>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</si>
  <si>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</si>
  <si>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</si>
  <si>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</si>
  <si>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</si>
  <si>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</si>
  <si>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</si>
  <si>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</si>
  <si>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</si>
  <si>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</si>
  <si>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</si>
  <si>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</si>
  <si>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</si>
  <si>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</si>
  <si>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</si>
  <si>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</si>
  <si>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</si>
  <si>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</si>
  <si>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</si>
  <si>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</si>
  <si>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</si>
  <si>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</si>
  <si>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</si>
  <si>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</si>
  <si>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</si>
  <si>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</si>
  <si>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</si>
  <si>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</si>
  <si>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</si>
  <si>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</si>
  <si>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</si>
  <si>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</si>
  <si>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</si>
  <si>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</si>
  <si>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</si>
  <si>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</si>
  <si>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</si>
  <si>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</si>
  <si>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</si>
  <si>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</si>
  <si>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</si>
  <si>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</si>
  <si>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</si>
  <si>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</si>
  <si>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</si>
  <si>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</si>
  <si>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</si>
  <si>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</si>
  <si>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</si>
  <si>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</si>
  <si>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</si>
  <si>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</si>
  <si>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</si>
  <si>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</si>
  <si>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</si>
  <si>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</si>
  <si>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</si>
  <si>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</si>
  <si>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</si>
  <si>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</si>
  <si>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</si>
  <si>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</si>
  <si>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</si>
  <si>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</si>
  <si>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</si>
  <si>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</si>
  <si>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</si>
  <si>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</si>
  <si>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</si>
  <si>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</si>
  <si>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</si>
  <si>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</si>
  <si>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</si>
  <si>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</si>
  <si>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</si>
  <si>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</si>
  <si>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</si>
  <si>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</si>
  <si>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</si>
  <si>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</si>
  <si>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</si>
  <si>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</si>
  <si>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</si>
  <si>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</si>
  <si>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</si>
  <si>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</si>
  <si>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</si>
  <si>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</si>
  <si>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</si>
  <si>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</si>
  <si>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</si>
  <si>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</si>
  <si>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</si>
  <si>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</si>
  <si>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</si>
  <si>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</si>
  <si>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</si>
  <si>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</si>
  <si>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</si>
  <si>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</si>
  <si>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</si>
  <si>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</si>
  <si>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</si>
  <si>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</si>
  <si>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</si>
  <si>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</si>
  <si>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</si>
  <si>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</si>
  <si>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</si>
  <si>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</si>
  <si>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</si>
  <si>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</si>
  <si>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</si>
  <si>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</si>
  <si>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</si>
  <si>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</si>
  <si>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</si>
  <si>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</si>
  <si>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</si>
  <si>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</si>
  <si>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</si>
  <si>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</si>
  <si>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</si>
  <si>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</si>
  <si>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</si>
  <si>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</si>
  <si>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</si>
  <si>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</si>
  <si>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</si>
  <si>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</si>
  <si>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</si>
  <si>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</si>
  <si>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</si>
  <si>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</si>
  <si>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</si>
  <si>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</si>
  <si>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</si>
  <si>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</si>
  <si>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</si>
  <si>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</si>
  <si>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</si>
  <si>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</si>
  <si>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</si>
  <si>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</si>
  <si>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</si>
  <si>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</si>
  <si>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</si>
  <si>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</si>
  <si>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</si>
  <si>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</si>
  <si>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</si>
  <si>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</si>
  <si>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</si>
  <si>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</si>
  <si>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</si>
  <si>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</si>
  <si>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</si>
  <si>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</si>
  <si>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</si>
  <si>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</si>
  <si>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</si>
  <si>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</si>
  <si>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</si>
  <si>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</si>
  <si>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</si>
  <si>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</si>
  <si>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</si>
  <si>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</si>
  <si>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</si>
  <si>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</si>
  <si>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</si>
  <si>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</si>
  <si>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</si>
  <si>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</si>
  <si>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</si>
  <si>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</si>
  <si>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</si>
  <si>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</si>
  <si>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</si>
  <si>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</si>
  <si>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</si>
  <si>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</si>
  <si>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</si>
  <si>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</si>
  <si>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</si>
  <si>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</si>
  <si>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</si>
  <si>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</si>
  <si>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</si>
  <si>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</si>
  <si>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</si>
  <si>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</si>
  <si>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</si>
  <si>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</si>
  <si>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</si>
  <si>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</si>
  <si>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</si>
  <si>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</si>
  <si>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</si>
  <si>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</si>
  <si>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</si>
  <si>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</si>
  <si>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</si>
  <si>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</si>
  <si>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</si>
  <si>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</si>
  <si>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</si>
  <si>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</si>
  <si>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</si>
  <si>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</si>
  <si>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</si>
  <si>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</si>
  <si>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</si>
  <si>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</si>
  <si>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</si>
  <si>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</si>
  <si>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</si>
  <si>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</si>
  <si>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</si>
  <si>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</si>
  <si>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</si>
  <si>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</si>
  <si>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</si>
  <si>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</si>
  <si>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</si>
  <si>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</si>
  <si>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</si>
  <si>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</si>
  <si>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</si>
  <si>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</si>
  <si>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</si>
  <si>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</si>
  <si>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</si>
  <si>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</si>
  <si>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</si>
  <si>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</si>
  <si>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</si>
  <si>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</si>
  <si>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</si>
  <si>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</si>
  <si>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</si>
  <si>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</si>
  <si>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</si>
  <si>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</si>
  <si>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</si>
  <si>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</si>
  <si>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</si>
  <si>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</si>
  <si>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</si>
  <si>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</si>
  <si>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</si>
  <si>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</si>
  <si>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</si>
  <si>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</si>
  <si>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</si>
  <si>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</si>
  <si>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</si>
  <si>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</si>
  <si>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</si>
  <si>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</si>
  <si>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</si>
  <si>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</si>
  <si>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</si>
  <si>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</si>
  <si>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</si>
  <si>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</si>
  <si>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</si>
  <si>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</si>
  <si>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</si>
  <si>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</si>
  <si>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</si>
  <si>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</si>
  <si>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</si>
  <si>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</si>
  <si>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</si>
  <si>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</si>
  <si>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</si>
  <si>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</si>
  <si>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</si>
  <si>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</si>
  <si>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</si>
  <si>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</si>
  <si>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</si>
  <si>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</si>
  <si>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</si>
  <si>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</si>
  <si>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</si>
  <si>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</si>
  <si>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</si>
  <si>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</si>
  <si>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</si>
  <si>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</si>
  <si>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</si>
  <si>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</si>
  <si>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</si>
  <si>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</si>
  <si>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</si>
  <si>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</si>
  <si>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</si>
  <si>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</si>
  <si>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</si>
  <si>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</si>
  <si>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</si>
  <si>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</si>
  <si>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</si>
  <si>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</si>
  <si>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</si>
  <si>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</si>
  <si>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</si>
  <si>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</si>
  <si>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</si>
  <si>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</si>
  <si>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</si>
  <si>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</si>
  <si>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</si>
  <si>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</si>
  <si>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</si>
  <si>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</si>
  <si>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</si>
  <si>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</si>
  <si>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</si>
  <si>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</si>
  <si>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</si>
  <si>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</si>
  <si>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</si>
  <si>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</si>
  <si>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</si>
  <si>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</si>
  <si>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</si>
  <si>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</si>
  <si>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</si>
  <si>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</si>
  <si>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</si>
  <si>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</si>
  <si>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</si>
  <si>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</si>
  <si>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</si>
  <si>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</si>
  <si>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</si>
  <si>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</si>
  <si>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</si>
  <si>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</si>
  <si>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</si>
  <si>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</si>
  <si>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</si>
  <si>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</si>
  <si>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</si>
  <si>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</si>
  <si>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</si>
  <si>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</si>
  <si>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</si>
  <si>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</si>
  <si>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</si>
  <si>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</si>
  <si>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</si>
  <si>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</si>
  <si>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</si>
  <si>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</si>
  <si>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</si>
  <si>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</si>
  <si>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</si>
  <si>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</si>
  <si>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</si>
  <si>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</si>
  <si>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</si>
  <si>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</si>
  <si>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</si>
  <si>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</si>
  <si>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</si>
  <si>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</si>
  <si>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</si>
  <si>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</si>
  <si>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</si>
  <si>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</si>
  <si>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</si>
  <si>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</si>
  <si>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</si>
  <si>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</si>
  <si>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</si>
  <si>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</si>
  <si>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</si>
  <si>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</si>
  <si>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</si>
  <si>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</si>
  <si>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</si>
  <si>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</si>
  <si>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</si>
  <si>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</si>
  <si>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</si>
  <si>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</si>
  <si>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</si>
  <si>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</si>
  <si>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</si>
  <si>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</si>
  <si>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</si>
  <si>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</si>
  <si>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</si>
  <si>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</si>
  <si>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</si>
  <si>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</si>
  <si>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</si>
  <si>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</si>
  <si>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</si>
  <si>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</si>
  <si>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</si>
  <si>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</si>
  <si>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</si>
  <si>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</si>
  <si>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</si>
  <si>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</si>
  <si>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</si>
  <si>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</si>
  <si>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</si>
  <si>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</si>
  <si>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</si>
  <si>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</si>
  <si>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</si>
  <si>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</si>
  <si>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</si>
  <si>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</si>
  <si>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</si>
  <si>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</si>
  <si>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</si>
  <si>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</si>
  <si>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</si>
  <si>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</si>
  <si>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</si>
  <si>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</si>
  <si>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</si>
  <si>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</si>
  <si>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</si>
  <si>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</si>
  <si>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</si>
  <si>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</si>
  <si>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</si>
  <si>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</si>
  <si>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</si>
  <si>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</si>
  <si>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</si>
  <si>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</si>
  <si>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</si>
  <si>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</si>
  <si>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</si>
  <si>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</si>
  <si>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</si>
  <si>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</si>
  <si>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</si>
  <si>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</si>
  <si>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</si>
  <si>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</si>
  <si>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</si>
  <si>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</si>
  <si>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</si>
  <si>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</si>
  <si>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</si>
  <si>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</si>
  <si>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</si>
  <si>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</si>
  <si>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</si>
  <si>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</si>
  <si>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</si>
  <si>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</si>
  <si>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</si>
  <si>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</si>
  <si>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</si>
  <si>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</si>
  <si>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</si>
  <si>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</si>
  <si>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</si>
  <si>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</si>
  <si>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</si>
  <si>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</si>
  <si>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</si>
  <si>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</si>
  <si>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</si>
  <si>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</si>
  <si>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</si>
  <si>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</si>
  <si>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</si>
  <si>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</si>
  <si>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</si>
  <si>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</si>
  <si>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</si>
  <si>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</si>
  <si>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</si>
  <si>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</si>
  <si>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</si>
  <si>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</si>
  <si>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</si>
  <si>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</si>
  <si>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</si>
  <si>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</si>
  <si>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</si>
  <si>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</si>
  <si>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</si>
  <si>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</si>
  <si>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</si>
  <si>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</si>
  <si>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</si>
  <si>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</si>
  <si>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</si>
  <si>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</si>
  <si>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</si>
  <si>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</si>
  <si>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</si>
  <si>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</si>
  <si>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</si>
  <si>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</si>
  <si>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</si>
  <si>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</si>
  <si>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</si>
  <si>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</si>
  <si>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</si>
  <si>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</si>
  <si>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</si>
  <si>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</si>
  <si>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</si>
  <si>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</si>
  <si>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</si>
  <si>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</si>
  <si>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</si>
  <si>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</si>
  <si>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</si>
  <si>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</si>
  <si>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</si>
  <si>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</si>
  <si>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</si>
  <si>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</si>
  <si>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</si>
  <si>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</si>
  <si>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</si>
  <si>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</si>
  <si>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</si>
  <si>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</si>
  <si>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</si>
  <si>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</si>
  <si>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</si>
  <si>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</si>
  <si>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</si>
  <si>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</si>
  <si>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</si>
  <si>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</si>
  <si>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</si>
  <si>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</si>
  <si>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</si>
  <si>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</si>
  <si>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</si>
  <si>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</si>
  <si>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</si>
  <si>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</si>
  <si>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</si>
  <si>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</si>
  <si>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</si>
  <si>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</si>
  <si>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</si>
  <si>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</si>
  <si>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</si>
  <si>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</si>
  <si>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</si>
  <si>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</si>
  <si>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</si>
  <si>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</si>
  <si>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</si>
  <si>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</si>
  <si>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</si>
  <si>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</si>
  <si>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</si>
  <si>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</si>
  <si>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</si>
  <si>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</si>
  <si>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</si>
  <si>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</si>
  <si>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</si>
  <si>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</si>
  <si>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</si>
  <si>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</si>
  <si>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</si>
  <si>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</si>
  <si>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</si>
  <si>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</si>
  <si>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</si>
  <si>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</si>
  <si>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</si>
  <si>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</si>
  <si>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</si>
  <si>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</si>
  <si>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</si>
  <si>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</si>
  <si>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</si>
  <si>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</si>
  <si>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</si>
  <si>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</si>
  <si>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</si>
  <si>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</si>
  <si>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</si>
  <si>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</si>
  <si>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</si>
  <si>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</si>
  <si>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</si>
  <si>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</si>
  <si>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</si>
  <si>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</si>
  <si>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</si>
  <si>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</si>
  <si>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</si>
  <si>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</si>
  <si>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</si>
  <si>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</si>
  <si>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</si>
  <si>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</si>
  <si>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</si>
  <si>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</si>
  <si>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</si>
  <si>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</si>
  <si>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</si>
  <si>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</si>
  <si>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</si>
  <si>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</si>
  <si>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</si>
  <si>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</si>
  <si>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</si>
  <si>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</si>
  <si>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</si>
  <si>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</si>
  <si>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</si>
  <si>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</si>
  <si>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</si>
  <si>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</si>
  <si>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</si>
  <si>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</si>
  <si>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</si>
  <si>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</si>
  <si>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</si>
  <si>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</si>
  <si>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</si>
  <si>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</si>
  <si>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</si>
  <si>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</si>
  <si>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</si>
  <si>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</si>
  <si>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</si>
  <si>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</si>
  <si>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</si>
  <si>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</si>
  <si>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</si>
  <si>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</si>
  <si>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</si>
  <si>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</si>
  <si>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</si>
  <si>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</si>
  <si>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</si>
  <si>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</si>
  <si>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</si>
  <si>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</si>
  <si>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</si>
  <si>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</si>
  <si>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</si>
  <si>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</si>
  <si>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</si>
  <si>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</si>
  <si>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</si>
  <si>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</si>
  <si>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</si>
  <si>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</si>
  <si>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</si>
  <si>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</si>
  <si>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</si>
  <si>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</si>
  <si>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</si>
  <si>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</si>
  <si>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</si>
  <si>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</si>
  <si>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</si>
  <si>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</si>
  <si>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</si>
  <si>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</si>
  <si>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</si>
  <si>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</si>
  <si>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</si>
  <si>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</si>
  <si>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</si>
  <si>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</si>
  <si>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</si>
  <si>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</si>
  <si>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</si>
  <si>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</si>
  <si>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</si>
  <si>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</si>
  <si>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</si>
  <si>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</si>
  <si>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</si>
  <si>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</si>
  <si>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</si>
  <si>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</si>
  <si>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</si>
  <si>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</si>
  <si>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</si>
  <si>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</si>
  <si>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</si>
  <si>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</si>
  <si>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</si>
  <si>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</si>
  <si>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</si>
  <si>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</si>
  <si>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</si>
  <si>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</si>
  <si>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</si>
  <si>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</si>
  <si>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</si>
  <si>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</si>
  <si>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</si>
  <si>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</si>
  <si>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</si>
  <si>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</si>
  <si>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</si>
  <si>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</si>
  <si>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</si>
  <si>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</si>
  <si>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</si>
  <si>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</si>
  <si>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</si>
  <si>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</si>
  <si>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</si>
  <si>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</si>
  <si>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</si>
  <si>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</si>
  <si>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</si>
  <si>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</si>
  <si>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</si>
  <si>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</si>
  <si>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</si>
  <si>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</si>
  <si>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</si>
  <si>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</si>
  <si>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</si>
  <si>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</si>
  <si>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</si>
  <si>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</si>
  <si>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</si>
  <si>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</si>
  <si>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</si>
  <si>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</si>
  <si>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</si>
  <si>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</si>
  <si>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</si>
  <si>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</si>
  <si>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</si>
  <si>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</si>
  <si>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</si>
  <si>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</si>
  <si>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</si>
  <si>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</si>
  <si>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</si>
  <si>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</si>
  <si>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</si>
  <si>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</si>
  <si>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</si>
  <si>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</si>
  <si>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</si>
  <si>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</si>
  <si>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</si>
  <si>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</si>
  <si>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</si>
  <si>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</si>
  <si>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</si>
  <si>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</si>
  <si>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</si>
  <si>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</si>
  <si>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</si>
  <si>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</si>
  <si>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</si>
  <si>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</si>
  <si>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</si>
  <si>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</si>
  <si>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</si>
  <si>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</si>
  <si>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</si>
  <si>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</si>
  <si>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</si>
  <si>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</si>
  <si>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</si>
  <si>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</si>
  <si>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</si>
  <si>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</si>
  <si>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</si>
  <si>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</si>
  <si>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</si>
  <si>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</si>
  <si>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</si>
  <si>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</si>
  <si>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</si>
  <si>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</si>
  <si>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</si>
  <si>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</si>
  <si>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</si>
  <si>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</si>
  <si>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</si>
  <si>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</si>
  <si>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</si>
  <si>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</si>
  <si>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</si>
  <si>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</si>
  <si>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</si>
  <si>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</si>
  <si>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</si>
  <si>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</si>
  <si>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</si>
  <si>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</si>
  <si>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</si>
  <si>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</si>
  <si>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</si>
  <si>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</si>
  <si>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</si>
  <si>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</si>
  <si>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</si>
  <si>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</si>
  <si>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</si>
  <si>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</si>
  <si>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</si>
  <si>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</si>
  <si>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</si>
  <si>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</si>
  <si>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</si>
  <si>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</si>
  <si>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</si>
  <si>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</si>
  <si>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</si>
  <si>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</si>
  <si>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</si>
  <si>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</si>
  <si>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</si>
  <si>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</si>
  <si>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</si>
  <si>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</si>
  <si>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</si>
  <si>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</si>
  <si>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</si>
  <si>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</si>
  <si>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</si>
  <si>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</si>
  <si>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</si>
  <si>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</si>
  <si>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</si>
  <si>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</si>
  <si>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</si>
  <si>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</si>
  <si>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</si>
  <si>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</si>
  <si>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</si>
  <si>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</si>
  <si>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</si>
  <si>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</si>
  <si>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</si>
  <si>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</si>
  <si>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</si>
  <si>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</si>
  <si>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</si>
  <si>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</si>
  <si>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</si>
  <si>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</si>
  <si>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</si>
  <si>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</si>
  <si>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</si>
  <si>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</si>
  <si>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</si>
  <si>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</si>
  <si>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</si>
  <si>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</si>
  <si>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</si>
  <si>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</si>
  <si>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</si>
  <si>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</si>
  <si>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</si>
  <si>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</si>
  <si>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</si>
  <si>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</si>
  <si>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</si>
  <si>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</si>
  <si>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</si>
  <si>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</si>
  <si>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</si>
  <si>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</si>
  <si>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</si>
  <si>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</si>
  <si>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</si>
  <si>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</si>
  <si>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</si>
  <si>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</si>
  <si>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</si>
  <si>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</si>
  <si>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</si>
  <si>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</si>
  <si>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</si>
  <si>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</si>
  <si>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</si>
  <si>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</si>
  <si>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</si>
  <si>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</si>
  <si>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</si>
  <si>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</si>
  <si>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</si>
  <si>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</si>
  <si>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</si>
  <si>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</si>
  <si>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</si>
  <si>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</si>
  <si>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</si>
  <si>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</si>
  <si>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</si>
  <si>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</si>
  <si>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</si>
  <si>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</si>
  <si>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</si>
  <si>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</si>
  <si>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</si>
  <si>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</si>
  <si>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</si>
  <si>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</si>
  <si>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</si>
  <si>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</si>
  <si>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</si>
  <si>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</si>
  <si>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</si>
  <si>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</si>
  <si>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</si>
  <si>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</si>
  <si>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</si>
  <si>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</si>
  <si>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</si>
  <si>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</si>
  <si>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</si>
  <si>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</si>
  <si>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</si>
  <si>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</si>
  <si>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</si>
  <si>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</si>
  <si>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</si>
  <si>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</si>
  <si>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</si>
  <si>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</si>
  <si>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</si>
  <si>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</si>
  <si>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</si>
  <si>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</si>
  <si>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</si>
  <si>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</si>
  <si>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</si>
  <si>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</si>
  <si>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</si>
  <si>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</si>
  <si>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</si>
  <si>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</si>
  <si>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</si>
  <si>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</si>
  <si>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</si>
  <si>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</si>
  <si>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</si>
  <si>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</si>
  <si>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</si>
  <si>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</si>
  <si>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</si>
  <si>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</si>
  <si>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</si>
  <si>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</si>
  <si>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</si>
  <si>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</si>
  <si>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</si>
  <si>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</si>
  <si>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</si>
  <si>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</si>
  <si>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</si>
  <si>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</si>
  <si>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</si>
  <si>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</si>
  <si>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</si>
  <si>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</si>
  <si>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</si>
  <si>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</si>
  <si>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</si>
  <si>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</si>
  <si>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</si>
  <si>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</si>
  <si>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</si>
  <si>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</si>
  <si>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</si>
  <si>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</si>
  <si>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</si>
  <si>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</si>
  <si>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</si>
  <si>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</si>
  <si>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</si>
  <si>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</si>
  <si>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</si>
  <si>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</si>
  <si>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</si>
  <si>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</si>
  <si>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</si>
  <si>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</si>
  <si>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</si>
  <si>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</si>
  <si>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</si>
  <si>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</si>
  <si>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</si>
  <si>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</si>
  <si>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</si>
  <si>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</si>
  <si>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</si>
  <si>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</si>
  <si>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</si>
  <si>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</si>
  <si>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</si>
  <si>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</si>
  <si>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</si>
  <si>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</si>
  <si>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</si>
  <si>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</si>
  <si>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</si>
  <si>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</si>
  <si>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</si>
  <si>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</si>
  <si>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</si>
  <si>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</si>
  <si>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</si>
  <si>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</si>
  <si>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</si>
  <si>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</si>
  <si>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</si>
  <si>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</si>
  <si>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</si>
  <si>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</si>
  <si>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</si>
  <si>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</si>
  <si>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</si>
  <si>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</si>
  <si>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</si>
  <si>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</si>
  <si>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</si>
  <si>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</si>
  <si>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</si>
  <si>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</si>
  <si>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</si>
  <si>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</si>
  <si>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</si>
  <si>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</si>
  <si>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</si>
  <si>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</si>
  <si>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</si>
  <si>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</si>
  <si>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</si>
  <si>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</si>
  <si>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</si>
  <si>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</si>
  <si>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</si>
  <si>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</si>
  <si>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</si>
  <si>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</si>
  <si>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</si>
  <si>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</si>
  <si>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</si>
  <si>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</si>
  <si>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</si>
  <si>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</si>
  <si>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</si>
  <si>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</si>
  <si>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</si>
  <si>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</si>
  <si>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</si>
  <si>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</si>
  <si>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</si>
  <si>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</si>
  <si>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</si>
  <si>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</si>
  <si>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</si>
  <si>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</si>
  <si>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</si>
  <si>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</si>
  <si>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TRABAJANDO POR LOS NIÑOS Y FAMILIAS DE COLOMBIA</t>
  </si>
  <si>
    <t>DISNEY LINEY LORA GALVAN</t>
  </si>
  <si>
    <t>CL 9 B 9ª-30 BARRIO SANTA CLARA</t>
  </si>
  <si>
    <t>3128354235</t>
  </si>
  <si>
    <t>fundesarrollodelospueblos@gmail.com</t>
  </si>
  <si>
    <t>ATENDER A NIÑOS Y NIÑAS MENORES DE 5 AÑOS , O HASTA SU INGRESO AL GRADO DE TRANSICION EN LOS SERVICIOS DE EDUCACION INICIAL Y CUIDADO, CON EL FIN DE PROMOVER EL DESARROLLO INTEGRAL DE LA PRIMERA INFANCIA CON CALIDAD DE CONFORMIDAD CON LOS LINEAMIENTOS LAS DIRECTRICES Y PARAMETROS ESTABLECIDOS POR EL ICBF</t>
  </si>
  <si>
    <t>INSTITUTO COLOMBIANO DE BIENESTAR FAMILIAR (ICBF)</t>
  </si>
  <si>
    <t>23000832015</t>
  </si>
  <si>
    <t>23/2012/332</t>
  </si>
  <si>
    <t>23/2012/224</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</si>
  <si>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</si>
  <si>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LA PRIMERA INFANCIA EN LOS CENTROS DE DESARROLLO INFANTIL TEMPRANO EN EL MARCO DE LA ESTRATEGIA DE CERO A SIEMPRE EN EL DEPARTAMENTO DE CORDOBA</t>
  </si>
  <si>
    <t>CAJA DE COMPENSACION FAMILIAR DE CORDOBA COMFACOR</t>
  </si>
  <si>
    <t>23/2012/347</t>
  </si>
  <si>
    <t>23/2013/269</t>
  </si>
  <si>
    <t>0102-2015</t>
  </si>
  <si>
    <t>ATENDER A LA PRIEMRA INFANCIA EN EL MARCO DE LA ESTRATEGIA DE CERO A SIEMPRE DE CONFORMIDAD CON LAS DIRECTRICES, LINEAMIENTOS Y PARAMETROS ESTABLECIDOS POR EL ICBF, ASI COMO REGULAR LAS RELACIONES ENTRE LAS PARTES DERIVADAS DE LA ESTRAGIA DE APORTES DEL ICBF AL CONTRATISTA, PARA QUE ESTE ASUMA CON SU PERSONAL Y BAJO SU EXCLUSIVA RESPONSABILIDAD DICHA ATENCION.</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</si>
  <si>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ATENCIAON</t>
  </si>
  <si>
    <t>BRINDAR ATENCION INTEGRAL A LA PRIMERA INFANCIA EN EL MARCO DE LA ESTARTEGIA DE CERO A SIEMPRE, EN LOS MUNICIPIOS DE CERETE, MONTERIA, LORICA, MONTELIBANO, PUERTO LIBERTADOR, SAN JOSE DE URE, LA APARTADA, SAN PELAYO Y AYAPEL EN LA MODALIDAD FAMILIAR PARA LA ATENCION A 1910 BENEFICIARIOS ENTRE MUJERES GESTANTES, MADRES EN PERIODO DE LACTANCIA NIÑOS Y NIÑAS MENORES DE CINCO AÑOS QUE NO ESTEN SIIENDO BENEFIACIADOS OR NINGUN PROGRAMA DEL ICBF</t>
  </si>
  <si>
    <t>ANGELICA PATRICIA FURNIELES OSORIO</t>
  </si>
  <si>
    <t>CALLE 9 B N° 9A - 30 BRR SANTA CLARA</t>
  </si>
  <si>
    <t>COOPROSENIFA@GMAILCOM</t>
  </si>
  <si>
    <t>23/2012/295</t>
  </si>
  <si>
    <t>23/2012/290</t>
  </si>
  <si>
    <t>BRINDAR ATENCION INTEGRAL A LA PRIMERA INFANCIA EN LOS CENTROS DE DESARROLLO INFANTIL TEMPRANO EN EL MARCO DE LA ESTRATEGIA DE CERO A SIEMPRE EN EL DEPARATAMENTO DE CORDOBA</t>
  </si>
  <si>
    <t>23/2013/277</t>
  </si>
  <si>
    <t>0093-30-04-3013</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</si>
  <si>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ATENCION</t>
  </si>
  <si>
    <t>BRINDAR ATENCION INTEGRAL A LA PRIMERA INFANCIA EN EL MARCO DE LA ESTARTEGIA DE CERO A SIEMPRE, EN LOS MUNICIPIOS DE MONTERIA, LORICA, MONTELIBANO, PUERTO LIBERTADOR, SAN JOSE DE URE, LA APARTADA Y AYAPEL EN LA MODALIDAD FAMILIAR PARA LA ATENCION A 1000 BENEFICIARIOS ENTRE MUJERES GESTANTES, MADRES EN PERIODO DE LACTANCIA NIÑOS Y NIÑAS MENORES DE CINCO AÑOS QUE NO ESTEN SIIENDO BENEFIACIADOS OR NINGUN PROGRAMA DEL ICBF</t>
  </si>
  <si>
    <t>23002142014</t>
  </si>
  <si>
    <t>23001742015</t>
  </si>
  <si>
    <t>701820120198</t>
  </si>
  <si>
    <t>ATENDER A LA PRIMERA INFACIA EN EL MARCO DE LA ESTRATEGIA DE CERO A SIEMPRE ESPECIFICAMENTE EN LOS  NIÑOS Y NIÑAS MENORES DE 5 AÑOS, EN FAMILIAS EN SITUACION DE VULNERABILIDAD DE, DE CONFORMIDAD CON LOS LINEAMIENTOS, LAS DIRECTRICES, Y PARAMETROS ESTABLESIDOS POR EL ICBF, ASI COMO REGULAR LAS RELACIONES ENTRE LAS DERIVADAS DE LA ENTREGA DE APORTES DEL ICBF A LA ENTIDAD  ADMINISTRADORA DEL SERVICIO EN LA MODALIDAD DE HOGARES COMUNITARIOS DE BIENESTAR  EN LAS SIGUIENTES FORMAS DE ATENCION EN FAMILIARES , MULTIPLES, GRUPALES, EMPRESARIALES , JARDINES SOCILES Y EN LA MODALIDAD FAMI.</t>
  </si>
  <si>
    <t>$2.217.876.694</t>
  </si>
  <si>
    <t>ATENDER A LA PRIMERA INFANCIA EN EL MARCO DE LA ESTRATEGIA DE CERO A SIEMPRE , ESPECIFICAMENTE A LOS NIÑOS Y NIÑAS MENORES DE CINCO AÑOS DE FAMILIA EN SITUACION DE VULNERABILIDAD DE CONFORMIDAD CON LAS DIRECTRCES, LINEAMIENTOS Y PARAMETROS ESTABLECIDOS  POR EL ICBF ASI COMO REGULAR LAS RELACIONE SENTRE LAS PARTES DERIVADAS DE LA ENTREGA DE APORTES DEL ICBF A LA ENTIDAD ADMINISRADORA DEL SERVICIO EN LA MODALIDAD DE HOGARES COMITARIAS DE BIENESTAR EN LAS SIGUIENTES FORMAS DE ATENCION : FAMILIARES , MULTIPLES , GRUPALES, EMPRESARIALES, JARDINES SOCIALES  Y EN LA MODALIDAD FAMILIAR.</t>
  </si>
  <si>
    <t>$ 2.346.185.716</t>
  </si>
  <si>
    <t>BRINDAR ATENCION INTEGRAL A LA PRIMERA INFANCIA, NIÑOS Y NIÑAS MENORES DE 5 AÑOS DE FAMILIAS EN SITUACION DE VULNERABILIDAD, ECONOMICA, SOCIAL, CULTURAL Y PSICOAFECTIVA A TRAVES DE LOS HOGARES COMUNITARIOS DE BIENESTAR MODALIDAD: DE CERO A CINCO AÑOS EN LAS SIGUIENTES FORMAS DE ATENCION FAMILIARES MULTIPLES, GRUPALES, Y EN LA MODALIDAD FAMI, APOYAR A LAS FAMILIAS EN DESARROLLO CON MUJERES GESTANTES MADRES LACTANTES Y NIÑOS Y NIÑAS MENORES DE 2 AÑOS QUE SE ENCUENTREN EN VULNERABILIDAD SICOAFECTIVA, NUTRICIONAL ECONOMICA Y SOCIAL</t>
  </si>
  <si>
    <t>$ 1.410.481.280</t>
  </si>
  <si>
    <t>23/2012/329</t>
  </si>
  <si>
    <t>23/2012/348</t>
  </si>
  <si>
    <t>2021-23-10000818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</si>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</sst>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80" zoomScaleNormal="80" zoomScaleSheetLayoutView="40" zoomScalePageLayoutView="40" workbookViewId="0">
      <selection activeCell="B22" sqref="B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44194.899295254632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08" t="str">
        <f>HYPERLINK("#Integrante_1!A109","CAPACIDAD RESIDUAL")</f>
        <v>CAPACIDAD RESIDUAL</v>
      </c>
      <c r="F8" s="209"/>
      <c r="G8" s="210"/>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08" t="str">
        <f>HYPERLINK("#Integrante_1!A162","TALENTO HUMANO")</f>
        <v>TALENTO HUMANO</v>
      </c>
      <c r="F9" s="209"/>
      <c r="G9" s="210"/>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08" t="str">
        <f>HYPERLINK("#Integrante_1!F162","INFRAESTRUCTURA")</f>
        <v>INFRAESTRUCTURA</v>
      </c>
      <c r="F10" s="209"/>
      <c r="G10" s="210"/>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2721</v>
      </c>
      <c r="D15" s="35"/>
      <c r="E15" s="35"/>
      <c r="F15" s="5"/>
      <c r="G15" s="32" t="s">
        <v>1168</v>
      </c>
      <c r="H15" s="105" t="s">
        <v>220</v>
      </c>
      <c r="I15" s="32" t="s">
        <v>2629</v>
      </c>
      <c r="J15" s="110" t="s">
        <v>2637</v>
      </c>
      <c r="L15" s="201" t="s">
        <v>8</v>
      </c>
      <c r="M15" s="201"/>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900219225</v>
      </c>
      <c r="C20" s="5"/>
      <c r="D20" s="74"/>
      <c r="E20" s="159" t="s">
        <v>2669</v>
      </c>
      <c r="F20" s="193" t="s">
        <v>2681</v>
      </c>
      <c r="G20" s="5"/>
      <c r="H20" s="211"/>
      <c r="I20" s="148" t="s">
        <v>220</v>
      </c>
      <c r="J20" s="149" t="s">
        <v>507</v>
      </c>
      <c r="K20" s="150">
        <v>3509285808</v>
      </c>
      <c r="L20" s="151">
        <v>44197</v>
      </c>
      <c r="M20" s="151">
        <v>44561</v>
      </c>
      <c r="N20" s="134">
        <f>+(M20-L20)/30</f>
        <v>12.133333333333333</v>
      </c>
      <c r="O20" s="137"/>
      <c r="U20" s="133"/>
      <c r="V20" s="107">
        <f ca="1">NOW()</f>
        <v>44194.899295254632</v>
      </c>
      <c r="W20" s="107">
        <f ca="1">NOW()</f>
        <v>44194.899295254632</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FUNDACIÓN BETEL CASA DE DIOS</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2722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14" t="s">
        <v>31</v>
      </c>
      <c r="D48" s="122" t="s">
        <v>2688</v>
      </c>
      <c r="E48" s="144">
        <v>42027</v>
      </c>
      <c r="F48" s="144">
        <v>42369</v>
      </c>
      <c r="G48" s="171">
        <f>IF(AND(E48&lt;&gt;"",F48&lt;&gt;""),((F48-E48)/30),"")</f>
        <v>11.4</v>
      </c>
      <c r="H48" s="123" t="s">
        <v>2686</v>
      </c>
      <c r="I48" s="122" t="s">
        <v>220</v>
      </c>
      <c r="J48" s="122" t="s">
        <v>490</v>
      </c>
      <c r="K48" s="124">
        <v>1410481280</v>
      </c>
      <c r="L48" s="117" t="s">
        <v>26</v>
      </c>
      <c r="M48" s="118">
        <v>1</v>
      </c>
      <c r="N48" s="117" t="s">
        <v>27</v>
      </c>
      <c r="O48" s="117" t="s">
        <v>26</v>
      </c>
      <c r="P48" s="80"/>
    </row>
    <row r="49" spans="1:16" s="6" customFormat="1" ht="24.75" customHeight="1" x14ac:dyDescent="0.25">
      <c r="A49" s="142">
        <v>2</v>
      </c>
      <c r="B49" s="123" t="s">
        <v>2687</v>
      </c>
      <c r="C49" s="114" t="s">
        <v>31</v>
      </c>
      <c r="D49" s="122" t="s">
        <v>2710</v>
      </c>
      <c r="E49" s="144">
        <v>41673</v>
      </c>
      <c r="F49" s="144">
        <v>42034</v>
      </c>
      <c r="G49" s="171">
        <f t="shared" ref="G49:G107" si="2">IF(AND(E49&lt;&gt;"",F49&lt;&gt;""),((F49-E49)/30),"")</f>
        <v>12.033333333333333</v>
      </c>
      <c r="H49" s="123" t="s">
        <v>2713</v>
      </c>
      <c r="I49" s="122" t="s">
        <v>220</v>
      </c>
      <c r="J49" s="122" t="s">
        <v>490</v>
      </c>
      <c r="K49" s="124" t="s">
        <v>2714</v>
      </c>
      <c r="L49" s="117" t="s">
        <v>26</v>
      </c>
      <c r="M49" s="118">
        <v>1</v>
      </c>
      <c r="N49" s="117" t="s">
        <v>27</v>
      </c>
      <c r="O49" s="117" t="s">
        <v>26</v>
      </c>
      <c r="P49" s="80"/>
    </row>
    <row r="50" spans="1:16" s="6" customFormat="1" ht="24.75" customHeight="1" x14ac:dyDescent="0.25">
      <c r="A50" s="142">
        <v>3</v>
      </c>
      <c r="B50" s="123" t="s">
        <v>2687</v>
      </c>
      <c r="C50" s="114" t="s">
        <v>31</v>
      </c>
      <c r="D50" s="122" t="s">
        <v>2710</v>
      </c>
      <c r="E50" s="144">
        <v>41673</v>
      </c>
      <c r="F50" s="144">
        <v>42034</v>
      </c>
      <c r="G50" s="171">
        <f t="shared" si="2"/>
        <v>12.033333333333333</v>
      </c>
      <c r="H50" s="123" t="s">
        <v>2713</v>
      </c>
      <c r="I50" s="122" t="s">
        <v>220</v>
      </c>
      <c r="J50" s="122" t="s">
        <v>494</v>
      </c>
      <c r="K50" s="124" t="s">
        <v>2714</v>
      </c>
      <c r="L50" s="117" t="s">
        <v>26</v>
      </c>
      <c r="M50" s="118">
        <v>1</v>
      </c>
      <c r="N50" s="117" t="s">
        <v>27</v>
      </c>
      <c r="O50" s="117" t="s">
        <v>26</v>
      </c>
      <c r="P50" s="80"/>
    </row>
    <row r="51" spans="1:16" s="6" customFormat="1" ht="24.75" customHeight="1" outlineLevel="1" x14ac:dyDescent="0.25">
      <c r="A51" s="142">
        <v>4</v>
      </c>
      <c r="B51" s="123" t="s">
        <v>2687</v>
      </c>
      <c r="C51" s="114" t="s">
        <v>31</v>
      </c>
      <c r="D51" s="122" t="s">
        <v>2710</v>
      </c>
      <c r="E51" s="144">
        <v>41673</v>
      </c>
      <c r="F51" s="144">
        <v>42034</v>
      </c>
      <c r="G51" s="171">
        <f t="shared" si="2"/>
        <v>12.033333333333333</v>
      </c>
      <c r="H51" s="123" t="s">
        <v>2713</v>
      </c>
      <c r="I51" s="122" t="s">
        <v>220</v>
      </c>
      <c r="J51" s="122" t="s">
        <v>495</v>
      </c>
      <c r="K51" s="124" t="s">
        <v>2714</v>
      </c>
      <c r="L51" s="117" t="s">
        <v>26</v>
      </c>
      <c r="M51" s="118">
        <v>1</v>
      </c>
      <c r="N51" s="117" t="s">
        <v>27</v>
      </c>
      <c r="O51" s="117" t="s">
        <v>26</v>
      </c>
      <c r="P51" s="80"/>
    </row>
    <row r="52" spans="1:16" s="7" customFormat="1" ht="24.75" customHeight="1" outlineLevel="1" x14ac:dyDescent="0.25">
      <c r="A52" s="143">
        <v>5</v>
      </c>
      <c r="B52" s="123" t="s">
        <v>2687</v>
      </c>
      <c r="C52" s="114" t="s">
        <v>31</v>
      </c>
      <c r="D52" s="122" t="s">
        <v>2711</v>
      </c>
      <c r="E52" s="144">
        <v>42037</v>
      </c>
      <c r="F52" s="144">
        <v>42369</v>
      </c>
      <c r="G52" s="171">
        <f t="shared" si="2"/>
        <v>11.066666666666666</v>
      </c>
      <c r="H52" s="120" t="s">
        <v>2715</v>
      </c>
      <c r="I52" s="122" t="s">
        <v>220</v>
      </c>
      <c r="J52" s="122" t="s">
        <v>490</v>
      </c>
      <c r="K52" s="124" t="s">
        <v>2716</v>
      </c>
      <c r="L52" s="117" t="s">
        <v>26</v>
      </c>
      <c r="M52" s="118">
        <v>1</v>
      </c>
      <c r="N52" s="117" t="s">
        <v>27</v>
      </c>
      <c r="O52" s="117" t="s">
        <v>26</v>
      </c>
      <c r="P52" s="81"/>
    </row>
    <row r="53" spans="1:16" s="7" customFormat="1" ht="24.75" customHeight="1" outlineLevel="1" x14ac:dyDescent="0.25">
      <c r="A53" s="143">
        <v>6</v>
      </c>
      <c r="B53" s="123" t="s">
        <v>2687</v>
      </c>
      <c r="C53" s="114" t="s">
        <v>31</v>
      </c>
      <c r="D53" s="122" t="s">
        <v>2712</v>
      </c>
      <c r="E53" s="144">
        <v>40932</v>
      </c>
      <c r="F53" s="144">
        <v>41274</v>
      </c>
      <c r="G53" s="171">
        <f t="shared" si="2"/>
        <v>11.4</v>
      </c>
      <c r="H53" s="123" t="s">
        <v>2717</v>
      </c>
      <c r="I53" s="122" t="s">
        <v>453</v>
      </c>
      <c r="J53" s="122" t="s">
        <v>963</v>
      </c>
      <c r="K53" s="124" t="s">
        <v>2718</v>
      </c>
      <c r="L53" s="117" t="s">
        <v>26</v>
      </c>
      <c r="M53" s="118">
        <v>1</v>
      </c>
      <c r="N53" s="117" t="s">
        <v>27</v>
      </c>
      <c r="O53" s="117" t="s">
        <v>26</v>
      </c>
      <c r="P53" s="81"/>
    </row>
    <row r="54" spans="1:16" s="7" customFormat="1" ht="24.75" customHeight="1" outlineLevel="1" x14ac:dyDescent="0.25">
      <c r="A54" s="143">
        <v>7</v>
      </c>
      <c r="B54" s="113"/>
      <c r="C54" s="114"/>
      <c r="D54" s="112"/>
      <c r="E54" s="144"/>
      <c r="F54" s="144"/>
      <c r="G54" s="171" t="str">
        <f t="shared" si="2"/>
        <v/>
      </c>
      <c r="H54" s="116"/>
      <c r="I54" s="115"/>
      <c r="J54" s="115"/>
      <c r="K54" s="119"/>
      <c r="L54" s="117"/>
      <c r="M54" s="118"/>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19"/>
      <c r="L55" s="117"/>
      <c r="M55" s="118"/>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19"/>
      <c r="L56" s="117"/>
      <c r="M56" s="118"/>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2" t="str">
        <f>+IF(AND(K114&gt;0,O114="Ejecución"),(K114/877802)*Tabla28[[#This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37" t="s">
        <v>2674</v>
      </c>
      <c r="J179" s="238"/>
      <c r="K179" s="238"/>
      <c r="L179" s="239"/>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105278574.23999999</v>
      </c>
      <c r="F185" s="94"/>
      <c r="G185" s="95"/>
      <c r="H185" s="90"/>
      <c r="I185" s="92" t="s">
        <v>2632</v>
      </c>
      <c r="J185" s="183">
        <f>M179</f>
        <v>0.02</v>
      </c>
      <c r="K185" s="230" t="s">
        <v>2633</v>
      </c>
      <c r="L185" s="230"/>
      <c r="M185" s="96">
        <f>+J185*K20</f>
        <v>70185716.159999996</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26" t="s">
        <v>24</v>
      </c>
      <c r="J192" s="5" t="s">
        <v>2642</v>
      </c>
      <c r="K192" s="5"/>
      <c r="M192" s="5"/>
      <c r="N192" s="5"/>
      <c r="O192" s="8"/>
      <c r="Q192" s="153"/>
      <c r="R192" s="154"/>
      <c r="S192" s="154"/>
      <c r="T192" s="153"/>
    </row>
    <row r="193" spans="1:18" x14ac:dyDescent="0.25">
      <c r="A193" s="9"/>
      <c r="C193" s="127">
        <v>42132</v>
      </c>
      <c r="D193" s="5"/>
      <c r="E193" s="126">
        <v>819</v>
      </c>
      <c r="F193" s="5"/>
      <c r="G193" s="5"/>
      <c r="H193" s="146" t="s">
        <v>2682</v>
      </c>
      <c r="J193" s="5"/>
      <c r="K193" s="127">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2683</v>
      </c>
      <c r="J211" s="27" t="s">
        <v>2627</v>
      </c>
      <c r="K211" s="147" t="s">
        <v>2683</v>
      </c>
      <c r="L211" s="21"/>
      <c r="M211" s="21"/>
      <c r="N211" s="21"/>
      <c r="O211" s="8"/>
    </row>
    <row r="212" spans="1:15" x14ac:dyDescent="0.25">
      <c r="A212" s="9"/>
      <c r="B212" s="27" t="s">
        <v>2624</v>
      </c>
      <c r="C212" s="146" t="s">
        <v>2682</v>
      </c>
      <c r="D212" s="21"/>
      <c r="G212" s="27" t="s">
        <v>2626</v>
      </c>
      <c r="H212" s="147" t="s">
        <v>2684</v>
      </c>
      <c r="J212" s="27" t="s">
        <v>2628</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D21" sqref="D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44194.899295254632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08" t="str">
        <f>HYPERLINK("#Integrante_2!A109","CAPACIDAD RESIDUAL")</f>
        <v>CAPACIDAD RESIDUAL</v>
      </c>
      <c r="F8" s="209"/>
      <c r="G8" s="210"/>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08" t="str">
        <f>HYPERLINK("#Integrante_2!A162","TALENTO HUMANO")</f>
        <v>TALENTO HUMANO</v>
      </c>
      <c r="F9" s="209"/>
      <c r="G9" s="210"/>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08" t="str">
        <f>HYPERLINK("#Integrante_2!F162","INFRAESTRUCTURA")</f>
        <v>INFRAESTRUCTURA</v>
      </c>
      <c r="F10" s="209"/>
      <c r="G10" s="210"/>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2721</v>
      </c>
      <c r="D15" s="35"/>
      <c r="E15" s="35"/>
      <c r="F15" s="5"/>
      <c r="G15" s="32" t="s">
        <v>1168</v>
      </c>
      <c r="H15" s="105" t="s">
        <v>64</v>
      </c>
      <c r="I15" s="32" t="s">
        <v>2629</v>
      </c>
      <c r="J15" s="110" t="s">
        <v>2637</v>
      </c>
      <c r="L15" s="201" t="s">
        <v>8</v>
      </c>
      <c r="M15" s="201"/>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812007839</v>
      </c>
      <c r="C20" s="5"/>
      <c r="D20" s="167"/>
      <c r="E20" s="159" t="s">
        <v>2669</v>
      </c>
      <c r="F20" s="193" t="s">
        <v>2681</v>
      </c>
      <c r="G20" s="5"/>
      <c r="H20" s="211"/>
      <c r="I20" s="148" t="s">
        <v>220</v>
      </c>
      <c r="J20" s="149" t="s">
        <v>507</v>
      </c>
      <c r="K20" s="150">
        <v>3509285808</v>
      </c>
      <c r="L20" s="151">
        <v>44197</v>
      </c>
      <c r="M20" s="151">
        <v>44561</v>
      </c>
      <c r="N20" s="134">
        <f>+(M20-L20)/30</f>
        <v>12.133333333333333</v>
      </c>
      <c r="O20" s="137"/>
      <c r="U20" s="133"/>
      <c r="V20" s="107">
        <f ca="1">NOW()</f>
        <v>44194.899295254632</v>
      </c>
      <c r="W20" s="107">
        <f ca="1">NOW()</f>
        <v>44194.899295254632</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COOPERATIVA DE PROFESIONALES AL SERVICIO DE LA NIÑEZ Y LA FAMILIA COOPROSENIFA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2722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25" t="s">
        <v>31</v>
      </c>
      <c r="D48" s="122" t="s">
        <v>2719</v>
      </c>
      <c r="E48" s="144">
        <v>41256</v>
      </c>
      <c r="F48" s="144">
        <v>41851</v>
      </c>
      <c r="G48" s="171">
        <f>IF(AND(E48&lt;&gt;"",F48&lt;&gt;""),((F48-E48)/30),"")</f>
        <v>19.833333333333332</v>
      </c>
      <c r="H48" s="123" t="s">
        <v>2691</v>
      </c>
      <c r="I48" s="122" t="s">
        <v>220</v>
      </c>
      <c r="J48" s="122" t="s">
        <v>507</v>
      </c>
      <c r="K48" s="124">
        <v>2853183016</v>
      </c>
      <c r="L48" s="125" t="s">
        <v>1148</v>
      </c>
      <c r="M48" s="180">
        <v>1</v>
      </c>
      <c r="N48" s="125" t="s">
        <v>27</v>
      </c>
      <c r="O48" s="125" t="s">
        <v>1148</v>
      </c>
      <c r="P48" s="80"/>
    </row>
    <row r="49" spans="1:16" s="6" customFormat="1" ht="24.75" customHeight="1" x14ac:dyDescent="0.25">
      <c r="A49" s="142">
        <v>2</v>
      </c>
      <c r="B49" s="123" t="s">
        <v>2687</v>
      </c>
      <c r="C49" s="125" t="s">
        <v>31</v>
      </c>
      <c r="D49" s="122" t="s">
        <v>2704</v>
      </c>
      <c r="E49" s="144">
        <v>41214</v>
      </c>
      <c r="F49" s="144">
        <v>41274</v>
      </c>
      <c r="G49" s="171">
        <f t="shared" ref="G49:G107" si="1">IF(AND(E49&lt;&gt;"",F49&lt;&gt;""),((F49-E49)/30),"")</f>
        <v>2</v>
      </c>
      <c r="H49" s="123" t="s">
        <v>2705</v>
      </c>
      <c r="I49" s="122" t="s">
        <v>220</v>
      </c>
      <c r="J49" s="122" t="s">
        <v>507</v>
      </c>
      <c r="K49" s="124">
        <v>295489802</v>
      </c>
      <c r="L49" s="125" t="s">
        <v>1148</v>
      </c>
      <c r="M49" s="180">
        <v>1</v>
      </c>
      <c r="N49" s="125" t="s">
        <v>27</v>
      </c>
      <c r="O49" s="125" t="s">
        <v>1148</v>
      </c>
      <c r="P49" s="80"/>
    </row>
    <row r="50" spans="1:16" s="6" customFormat="1" ht="24.75" customHeight="1" x14ac:dyDescent="0.25">
      <c r="A50" s="142">
        <v>3</v>
      </c>
      <c r="B50" s="123" t="s">
        <v>2687</v>
      </c>
      <c r="C50" s="125" t="s">
        <v>31</v>
      </c>
      <c r="D50" s="122" t="s">
        <v>2690</v>
      </c>
      <c r="E50" s="144">
        <v>41088</v>
      </c>
      <c r="F50" s="144">
        <v>41274</v>
      </c>
      <c r="G50" s="171">
        <f t="shared" si="1"/>
        <v>6.2</v>
      </c>
      <c r="H50" s="123" t="s">
        <v>2692</v>
      </c>
      <c r="I50" s="122" t="s">
        <v>220</v>
      </c>
      <c r="J50" s="122" t="s">
        <v>507</v>
      </c>
      <c r="K50" s="124">
        <v>488695680</v>
      </c>
      <c r="L50" s="125" t="s">
        <v>1148</v>
      </c>
      <c r="M50" s="180">
        <v>1</v>
      </c>
      <c r="N50" s="125" t="s">
        <v>27</v>
      </c>
      <c r="O50" s="125" t="s">
        <v>1148</v>
      </c>
      <c r="P50" s="80"/>
    </row>
    <row r="51" spans="1:16" s="6" customFormat="1" ht="24.75" customHeight="1" outlineLevel="1" x14ac:dyDescent="0.25">
      <c r="A51" s="142">
        <v>4</v>
      </c>
      <c r="B51" s="123" t="s">
        <v>2687</v>
      </c>
      <c r="C51" s="125" t="s">
        <v>31</v>
      </c>
      <c r="D51" s="122" t="s">
        <v>2690</v>
      </c>
      <c r="E51" s="144">
        <v>41088</v>
      </c>
      <c r="F51" s="144">
        <v>41274</v>
      </c>
      <c r="G51" s="171">
        <f t="shared" si="1"/>
        <v>6.2</v>
      </c>
      <c r="H51" s="123" t="s">
        <v>2692</v>
      </c>
      <c r="I51" s="122" t="s">
        <v>220</v>
      </c>
      <c r="J51" s="122" t="s">
        <v>508</v>
      </c>
      <c r="K51" s="124">
        <v>488695680</v>
      </c>
      <c r="L51" s="125" t="s">
        <v>1148</v>
      </c>
      <c r="M51" s="180">
        <v>1</v>
      </c>
      <c r="N51" s="125" t="s">
        <v>27</v>
      </c>
      <c r="O51" s="125" t="s">
        <v>1148</v>
      </c>
      <c r="P51" s="80"/>
    </row>
    <row r="52" spans="1:16" s="7" customFormat="1" ht="24.75" customHeight="1" outlineLevel="1" x14ac:dyDescent="0.25">
      <c r="A52" s="143">
        <v>5</v>
      </c>
      <c r="B52" s="123" t="s">
        <v>2687</v>
      </c>
      <c r="C52" s="125" t="s">
        <v>31</v>
      </c>
      <c r="D52" s="122" t="s">
        <v>2694</v>
      </c>
      <c r="E52" s="144">
        <v>41263</v>
      </c>
      <c r="F52" s="144">
        <v>42004</v>
      </c>
      <c r="G52" s="171">
        <f t="shared" si="1"/>
        <v>24.7</v>
      </c>
      <c r="H52" s="123" t="s">
        <v>2697</v>
      </c>
      <c r="I52" s="122" t="s">
        <v>220</v>
      </c>
      <c r="J52" s="122" t="s">
        <v>490</v>
      </c>
      <c r="K52" s="124">
        <v>3216903084</v>
      </c>
      <c r="L52" s="125" t="s">
        <v>1148</v>
      </c>
      <c r="M52" s="180">
        <v>1</v>
      </c>
      <c r="N52" s="125" t="s">
        <v>27</v>
      </c>
      <c r="O52" s="125" t="s">
        <v>1148</v>
      </c>
      <c r="P52" s="81"/>
    </row>
    <row r="53" spans="1:16" s="7" customFormat="1" ht="24.75" customHeight="1" outlineLevel="1" x14ac:dyDescent="0.25">
      <c r="A53" s="143">
        <v>6</v>
      </c>
      <c r="B53" s="123" t="s">
        <v>2687</v>
      </c>
      <c r="C53" s="125" t="s">
        <v>31</v>
      </c>
      <c r="D53" s="122" t="s">
        <v>2694</v>
      </c>
      <c r="E53" s="144">
        <v>41263</v>
      </c>
      <c r="F53" s="144">
        <v>42004</v>
      </c>
      <c r="G53" s="171">
        <f t="shared" si="1"/>
        <v>24.7</v>
      </c>
      <c r="H53" s="123" t="s">
        <v>2697</v>
      </c>
      <c r="I53" s="122" t="s">
        <v>220</v>
      </c>
      <c r="J53" s="122" t="s">
        <v>494</v>
      </c>
      <c r="K53" s="124">
        <v>3216903084</v>
      </c>
      <c r="L53" s="125" t="s">
        <v>1148</v>
      </c>
      <c r="M53" s="180">
        <v>1</v>
      </c>
      <c r="N53" s="125" t="s">
        <v>27</v>
      </c>
      <c r="O53" s="125" t="s">
        <v>1148</v>
      </c>
      <c r="P53" s="81"/>
    </row>
    <row r="54" spans="1:16" s="7" customFormat="1" ht="24.75" customHeight="1" outlineLevel="1" x14ac:dyDescent="0.25">
      <c r="A54" s="143">
        <v>7</v>
      </c>
      <c r="B54" s="123" t="s">
        <v>2687</v>
      </c>
      <c r="C54" s="125" t="s">
        <v>31</v>
      </c>
      <c r="D54" s="122" t="s">
        <v>2694</v>
      </c>
      <c r="E54" s="144">
        <v>41263</v>
      </c>
      <c r="F54" s="144">
        <v>42004</v>
      </c>
      <c r="G54" s="171">
        <f t="shared" si="1"/>
        <v>24.7</v>
      </c>
      <c r="H54" s="123" t="s">
        <v>2697</v>
      </c>
      <c r="I54" s="122" t="s">
        <v>220</v>
      </c>
      <c r="J54" s="122" t="s">
        <v>512</v>
      </c>
      <c r="K54" s="124">
        <v>3216903084</v>
      </c>
      <c r="L54" s="125" t="s">
        <v>1148</v>
      </c>
      <c r="M54" s="180">
        <v>1</v>
      </c>
      <c r="N54" s="125" t="s">
        <v>27</v>
      </c>
      <c r="O54" s="125" t="s">
        <v>1148</v>
      </c>
      <c r="P54" s="81"/>
    </row>
    <row r="55" spans="1:16" s="7" customFormat="1" ht="24.75" customHeight="1" outlineLevel="1" x14ac:dyDescent="0.25">
      <c r="A55" s="143">
        <v>8</v>
      </c>
      <c r="B55" s="123" t="s">
        <v>2687</v>
      </c>
      <c r="C55" s="125" t="s">
        <v>31</v>
      </c>
      <c r="D55" s="122" t="s">
        <v>2695</v>
      </c>
      <c r="E55" s="144">
        <v>41550</v>
      </c>
      <c r="F55" s="144">
        <v>41943</v>
      </c>
      <c r="G55" s="171">
        <f t="shared" si="1"/>
        <v>13.1</v>
      </c>
      <c r="H55" s="123" t="s">
        <v>2698</v>
      </c>
      <c r="I55" s="122" t="s">
        <v>220</v>
      </c>
      <c r="J55" s="122" t="s">
        <v>490</v>
      </c>
      <c r="K55" s="124">
        <v>2390129542</v>
      </c>
      <c r="L55" s="125" t="s">
        <v>1148</v>
      </c>
      <c r="M55" s="180">
        <v>1</v>
      </c>
      <c r="N55" s="125" t="s">
        <v>27</v>
      </c>
      <c r="O55" s="125" t="s">
        <v>1148</v>
      </c>
      <c r="P55" s="81"/>
    </row>
    <row r="56" spans="1:16" s="7" customFormat="1" ht="24.75" customHeight="1" outlineLevel="1" x14ac:dyDescent="0.25">
      <c r="A56" s="143">
        <v>9</v>
      </c>
      <c r="B56" s="123" t="s">
        <v>2693</v>
      </c>
      <c r="C56" s="125" t="s">
        <v>31</v>
      </c>
      <c r="D56" s="122" t="s">
        <v>2696</v>
      </c>
      <c r="E56" s="144">
        <v>42060</v>
      </c>
      <c r="F56" s="144">
        <v>42272</v>
      </c>
      <c r="G56" s="171">
        <f t="shared" si="1"/>
        <v>7.0666666666666664</v>
      </c>
      <c r="H56" s="123" t="s">
        <v>2699</v>
      </c>
      <c r="I56" s="122" t="s">
        <v>220</v>
      </c>
      <c r="J56" s="122" t="s">
        <v>490</v>
      </c>
      <c r="K56" s="124">
        <v>2540000000</v>
      </c>
      <c r="L56" s="125" t="s">
        <v>1148</v>
      </c>
      <c r="M56" s="180">
        <v>1</v>
      </c>
      <c r="N56" s="125" t="s">
        <v>27</v>
      </c>
      <c r="O56" s="125" t="s">
        <v>1148</v>
      </c>
      <c r="P56" s="81"/>
    </row>
    <row r="57" spans="1:16" s="7" customFormat="1" ht="24.75" customHeight="1" outlineLevel="1" x14ac:dyDescent="0.25">
      <c r="A57" s="143">
        <v>10</v>
      </c>
      <c r="B57" s="123" t="s">
        <v>2693</v>
      </c>
      <c r="C57" s="125" t="s">
        <v>31</v>
      </c>
      <c r="D57" s="122" t="s">
        <v>2696</v>
      </c>
      <c r="E57" s="144">
        <v>42060</v>
      </c>
      <c r="F57" s="144">
        <v>42272</v>
      </c>
      <c r="G57" s="171">
        <f t="shared" si="1"/>
        <v>7.0666666666666664</v>
      </c>
      <c r="H57" s="123" t="s">
        <v>2699</v>
      </c>
      <c r="I57" s="122" t="s">
        <v>220</v>
      </c>
      <c r="J57" s="122" t="s">
        <v>512</v>
      </c>
      <c r="K57" s="124">
        <v>2540000000</v>
      </c>
      <c r="L57" s="125" t="s">
        <v>1148</v>
      </c>
      <c r="M57" s="180">
        <v>1</v>
      </c>
      <c r="N57" s="125" t="s">
        <v>27</v>
      </c>
      <c r="O57" s="125" t="s">
        <v>1148</v>
      </c>
      <c r="P57" s="81"/>
    </row>
    <row r="58" spans="1:16" s="7" customFormat="1" ht="24.75" customHeight="1" outlineLevel="1" x14ac:dyDescent="0.25">
      <c r="A58" s="143">
        <v>11</v>
      </c>
      <c r="B58" s="123" t="s">
        <v>2693</v>
      </c>
      <c r="C58" s="125" t="s">
        <v>31</v>
      </c>
      <c r="D58" s="122" t="s">
        <v>2696</v>
      </c>
      <c r="E58" s="144">
        <v>42060</v>
      </c>
      <c r="F58" s="144">
        <v>42272</v>
      </c>
      <c r="G58" s="171">
        <f t="shared" si="1"/>
        <v>7.0666666666666664</v>
      </c>
      <c r="H58" s="123" t="s">
        <v>2699</v>
      </c>
      <c r="I58" s="122" t="s">
        <v>220</v>
      </c>
      <c r="J58" s="122" t="s">
        <v>487</v>
      </c>
      <c r="K58" s="124">
        <v>2540000000</v>
      </c>
      <c r="L58" s="125" t="s">
        <v>1148</v>
      </c>
      <c r="M58" s="180">
        <v>1</v>
      </c>
      <c r="N58" s="125" t="s">
        <v>27</v>
      </c>
      <c r="O58" s="125" t="s">
        <v>1148</v>
      </c>
      <c r="P58" s="81"/>
    </row>
    <row r="59" spans="1:16" s="7" customFormat="1" ht="24.75" customHeight="1" outlineLevel="1" x14ac:dyDescent="0.25">
      <c r="A59" s="143">
        <v>12</v>
      </c>
      <c r="B59" s="123" t="s">
        <v>2693</v>
      </c>
      <c r="C59" s="125" t="s">
        <v>31</v>
      </c>
      <c r="D59" s="122" t="s">
        <v>2696</v>
      </c>
      <c r="E59" s="144">
        <v>42060</v>
      </c>
      <c r="F59" s="144">
        <v>42272</v>
      </c>
      <c r="G59" s="171">
        <f t="shared" si="1"/>
        <v>7.0666666666666664</v>
      </c>
      <c r="H59" s="123" t="s">
        <v>2699</v>
      </c>
      <c r="I59" s="122" t="s">
        <v>220</v>
      </c>
      <c r="J59" s="122" t="s">
        <v>500</v>
      </c>
      <c r="K59" s="124">
        <v>2540000000</v>
      </c>
      <c r="L59" s="125" t="s">
        <v>1148</v>
      </c>
      <c r="M59" s="180">
        <v>1</v>
      </c>
      <c r="N59" s="125" t="s">
        <v>27</v>
      </c>
      <c r="O59" s="125" t="s">
        <v>1148</v>
      </c>
      <c r="P59" s="81"/>
    </row>
    <row r="60" spans="1:16" s="7" customFormat="1" ht="24.75" customHeight="1" outlineLevel="1" x14ac:dyDescent="0.25">
      <c r="A60" s="143">
        <v>13</v>
      </c>
      <c r="B60" s="123" t="s">
        <v>2693</v>
      </c>
      <c r="C60" s="125" t="s">
        <v>31</v>
      </c>
      <c r="D60" s="122" t="s">
        <v>2696</v>
      </c>
      <c r="E60" s="144">
        <v>42060</v>
      </c>
      <c r="F60" s="144">
        <v>42272</v>
      </c>
      <c r="G60" s="171">
        <f t="shared" si="1"/>
        <v>7.0666666666666664</v>
      </c>
      <c r="H60" s="123" t="s">
        <v>2699</v>
      </c>
      <c r="I60" s="122" t="s">
        <v>220</v>
      </c>
      <c r="J60" s="122" t="s">
        <v>497</v>
      </c>
      <c r="K60" s="124">
        <v>2540000000</v>
      </c>
      <c r="L60" s="125" t="s">
        <v>1148</v>
      </c>
      <c r="M60" s="180">
        <v>1</v>
      </c>
      <c r="N60" s="125" t="s">
        <v>27</v>
      </c>
      <c r="O60" s="125" t="s">
        <v>1148</v>
      </c>
      <c r="P60" s="81"/>
    </row>
    <row r="61" spans="1:16" s="7" customFormat="1" ht="24.75" customHeight="1" outlineLevel="1" x14ac:dyDescent="0.25">
      <c r="A61" s="143">
        <v>14</v>
      </c>
      <c r="B61" s="123" t="s">
        <v>2693</v>
      </c>
      <c r="C61" s="125" t="s">
        <v>31</v>
      </c>
      <c r="D61" s="122" t="s">
        <v>2696</v>
      </c>
      <c r="E61" s="144">
        <v>42060</v>
      </c>
      <c r="F61" s="144">
        <v>42272</v>
      </c>
      <c r="G61" s="171">
        <f t="shared" si="1"/>
        <v>7.0666666666666664</v>
      </c>
      <c r="H61" s="123" t="s">
        <v>2699</v>
      </c>
      <c r="I61" s="122" t="s">
        <v>220</v>
      </c>
      <c r="J61" s="122" t="s">
        <v>505</v>
      </c>
      <c r="K61" s="124">
        <v>2540000000</v>
      </c>
      <c r="L61" s="125" t="s">
        <v>1148</v>
      </c>
      <c r="M61" s="180">
        <v>1</v>
      </c>
      <c r="N61" s="125" t="s">
        <v>27</v>
      </c>
      <c r="O61" s="125" t="s">
        <v>1148</v>
      </c>
      <c r="P61" s="81"/>
    </row>
    <row r="62" spans="1:16" s="7" customFormat="1" ht="24.75" customHeight="1" outlineLevel="1" x14ac:dyDescent="0.25">
      <c r="A62" s="143">
        <v>15</v>
      </c>
      <c r="B62" s="123" t="s">
        <v>2693</v>
      </c>
      <c r="C62" s="125" t="s">
        <v>31</v>
      </c>
      <c r="D62" s="122" t="s">
        <v>2696</v>
      </c>
      <c r="E62" s="144">
        <v>42060</v>
      </c>
      <c r="F62" s="144">
        <v>42272</v>
      </c>
      <c r="G62" s="171">
        <f t="shared" si="1"/>
        <v>7.0666666666666664</v>
      </c>
      <c r="H62" s="123" t="s">
        <v>2699</v>
      </c>
      <c r="I62" s="122" t="s">
        <v>220</v>
      </c>
      <c r="J62" s="122" t="s">
        <v>511</v>
      </c>
      <c r="K62" s="124">
        <v>2540000000</v>
      </c>
      <c r="L62" s="125" t="s">
        <v>1148</v>
      </c>
      <c r="M62" s="180">
        <v>1</v>
      </c>
      <c r="N62" s="125" t="s">
        <v>27</v>
      </c>
      <c r="O62" s="125" t="s">
        <v>1148</v>
      </c>
      <c r="P62" s="81"/>
    </row>
    <row r="63" spans="1:16" s="7" customFormat="1" ht="24.75" customHeight="1" outlineLevel="1" x14ac:dyDescent="0.25">
      <c r="A63" s="143">
        <v>16</v>
      </c>
      <c r="B63" s="123" t="s">
        <v>2693</v>
      </c>
      <c r="C63" s="125" t="s">
        <v>31</v>
      </c>
      <c r="D63" s="122" t="s">
        <v>2696</v>
      </c>
      <c r="E63" s="144">
        <v>42060</v>
      </c>
      <c r="F63" s="144">
        <v>42272</v>
      </c>
      <c r="G63" s="171">
        <f t="shared" si="1"/>
        <v>7.0666666666666664</v>
      </c>
      <c r="H63" s="123" t="s">
        <v>2699</v>
      </c>
      <c r="I63" s="122" t="s">
        <v>220</v>
      </c>
      <c r="J63" s="122" t="s">
        <v>496</v>
      </c>
      <c r="K63" s="124">
        <v>2540000000</v>
      </c>
      <c r="L63" s="125" t="s">
        <v>1148</v>
      </c>
      <c r="M63" s="180">
        <v>1</v>
      </c>
      <c r="N63" s="125" t="s">
        <v>27</v>
      </c>
      <c r="O63" s="125" t="s">
        <v>1148</v>
      </c>
      <c r="P63" s="81"/>
    </row>
    <row r="64" spans="1:16" s="7" customFormat="1" ht="24.75" customHeight="1" outlineLevel="1" x14ac:dyDescent="0.25">
      <c r="A64" s="143">
        <v>17</v>
      </c>
      <c r="B64" s="123" t="s">
        <v>2693</v>
      </c>
      <c r="C64" s="125" t="s">
        <v>31</v>
      </c>
      <c r="D64" s="122" t="s">
        <v>2696</v>
      </c>
      <c r="E64" s="144">
        <v>42060</v>
      </c>
      <c r="F64" s="144">
        <v>42272</v>
      </c>
      <c r="G64" s="171">
        <f t="shared" si="1"/>
        <v>7.0666666666666664</v>
      </c>
      <c r="H64" s="123" t="s">
        <v>2699</v>
      </c>
      <c r="I64" s="122" t="s">
        <v>220</v>
      </c>
      <c r="J64" s="122" t="s">
        <v>488</v>
      </c>
      <c r="K64" s="124">
        <v>2540000000</v>
      </c>
      <c r="L64" s="125" t="s">
        <v>1148</v>
      </c>
      <c r="M64" s="180">
        <v>1</v>
      </c>
      <c r="N64" s="125" t="s">
        <v>27</v>
      </c>
      <c r="O64" s="125" t="s">
        <v>1148</v>
      </c>
      <c r="P64" s="81"/>
    </row>
    <row r="65" spans="1:16" s="7" customFormat="1" ht="24.75" customHeight="1" outlineLevel="1" x14ac:dyDescent="0.25">
      <c r="A65" s="143">
        <v>18</v>
      </c>
      <c r="B65" s="123" t="s">
        <v>2687</v>
      </c>
      <c r="C65" s="125" t="s">
        <v>31</v>
      </c>
      <c r="D65" s="122" t="s">
        <v>2703</v>
      </c>
      <c r="E65" s="144">
        <v>41212</v>
      </c>
      <c r="F65" s="144">
        <v>41274</v>
      </c>
      <c r="G65" s="171">
        <f t="shared" si="1"/>
        <v>2.0666666666666669</v>
      </c>
      <c r="H65" s="123" t="s">
        <v>2705</v>
      </c>
      <c r="I65" s="122" t="s">
        <v>220</v>
      </c>
      <c r="J65" s="122" t="s">
        <v>513</v>
      </c>
      <c r="K65" s="124">
        <v>600302208</v>
      </c>
      <c r="L65" s="125" t="s">
        <v>1148</v>
      </c>
      <c r="M65" s="180">
        <v>1</v>
      </c>
      <c r="N65" s="125" t="s">
        <v>27</v>
      </c>
      <c r="O65" s="125" t="s">
        <v>1148</v>
      </c>
      <c r="P65" s="81"/>
    </row>
    <row r="66" spans="1:16" s="7" customFormat="1" ht="24.75" customHeight="1" outlineLevel="1" x14ac:dyDescent="0.25">
      <c r="A66" s="143">
        <v>19</v>
      </c>
      <c r="B66" s="123" t="s">
        <v>2687</v>
      </c>
      <c r="C66" s="125" t="s">
        <v>31</v>
      </c>
      <c r="D66" s="122" t="s">
        <v>2703</v>
      </c>
      <c r="E66" s="144">
        <v>41212</v>
      </c>
      <c r="F66" s="144">
        <v>41274</v>
      </c>
      <c r="G66" s="171">
        <f t="shared" si="1"/>
        <v>2.0666666666666669</v>
      </c>
      <c r="H66" s="123" t="s">
        <v>2705</v>
      </c>
      <c r="I66" s="122" t="s">
        <v>220</v>
      </c>
      <c r="J66" s="122" t="s">
        <v>515</v>
      </c>
      <c r="K66" s="124">
        <v>600302208</v>
      </c>
      <c r="L66" s="125" t="s">
        <v>1148</v>
      </c>
      <c r="M66" s="180">
        <v>1</v>
      </c>
      <c r="N66" s="125" t="s">
        <v>27</v>
      </c>
      <c r="O66" s="125" t="s">
        <v>1148</v>
      </c>
      <c r="P66" s="81"/>
    </row>
    <row r="67" spans="1:16" s="7" customFormat="1" ht="24.75" customHeight="1" outlineLevel="1" x14ac:dyDescent="0.25">
      <c r="A67" s="143">
        <v>20</v>
      </c>
      <c r="B67" s="123" t="s">
        <v>2687</v>
      </c>
      <c r="C67" s="125" t="s">
        <v>31</v>
      </c>
      <c r="D67" s="122" t="s">
        <v>2704</v>
      </c>
      <c r="E67" s="144">
        <v>41214</v>
      </c>
      <c r="F67" s="144">
        <v>41274</v>
      </c>
      <c r="G67" s="171">
        <f t="shared" ref="G67:G82" si="2">IF(AND(E67&lt;&gt;"",F67&lt;&gt;""),((F67-E67)/30),"")</f>
        <v>2</v>
      </c>
      <c r="H67" s="123" t="s">
        <v>2705</v>
      </c>
      <c r="I67" s="122" t="s">
        <v>220</v>
      </c>
      <c r="J67" s="122" t="s">
        <v>515</v>
      </c>
      <c r="K67" s="124">
        <v>295489802</v>
      </c>
      <c r="L67" s="125" t="s">
        <v>1148</v>
      </c>
      <c r="M67" s="180">
        <v>1</v>
      </c>
      <c r="N67" s="125" t="s">
        <v>27</v>
      </c>
      <c r="O67" s="125" t="s">
        <v>1148</v>
      </c>
      <c r="P67" s="81"/>
    </row>
    <row r="68" spans="1:16" s="7" customFormat="1" ht="24.75" customHeight="1" outlineLevel="1" x14ac:dyDescent="0.25">
      <c r="A68" s="143">
        <v>21</v>
      </c>
      <c r="B68" s="123" t="s">
        <v>2687</v>
      </c>
      <c r="C68" s="125" t="s">
        <v>31</v>
      </c>
      <c r="D68" s="122" t="s">
        <v>2704</v>
      </c>
      <c r="E68" s="144">
        <v>41214</v>
      </c>
      <c r="F68" s="144">
        <v>41274</v>
      </c>
      <c r="G68" s="171">
        <f t="shared" si="2"/>
        <v>2</v>
      </c>
      <c r="H68" s="123" t="s">
        <v>2705</v>
      </c>
      <c r="I68" s="122" t="s">
        <v>220</v>
      </c>
      <c r="J68" s="122" t="s">
        <v>513</v>
      </c>
      <c r="K68" s="124">
        <v>295489802</v>
      </c>
      <c r="L68" s="125" t="s">
        <v>1148</v>
      </c>
      <c r="M68" s="180">
        <v>1</v>
      </c>
      <c r="N68" s="125" t="s">
        <v>27</v>
      </c>
      <c r="O68" s="125" t="s">
        <v>1148</v>
      </c>
      <c r="P68" s="81"/>
    </row>
    <row r="69" spans="1:16" s="7" customFormat="1" ht="24.75" customHeight="1" outlineLevel="1" x14ac:dyDescent="0.25">
      <c r="A69" s="143">
        <v>22</v>
      </c>
      <c r="B69" s="123" t="s">
        <v>2687</v>
      </c>
      <c r="C69" s="125" t="s">
        <v>31</v>
      </c>
      <c r="D69" s="122" t="s">
        <v>2706</v>
      </c>
      <c r="E69" s="144">
        <v>41550</v>
      </c>
      <c r="F69" s="144">
        <v>41943</v>
      </c>
      <c r="G69" s="171">
        <f t="shared" si="2"/>
        <v>13.1</v>
      </c>
      <c r="H69" s="123" t="s">
        <v>2708</v>
      </c>
      <c r="I69" s="122" t="s">
        <v>220</v>
      </c>
      <c r="J69" s="122" t="s">
        <v>497</v>
      </c>
      <c r="K69" s="124">
        <v>1494187681</v>
      </c>
      <c r="L69" s="125" t="s">
        <v>1148</v>
      </c>
      <c r="M69" s="180">
        <v>1</v>
      </c>
      <c r="N69" s="125" t="s">
        <v>27</v>
      </c>
      <c r="O69" s="125" t="s">
        <v>1148</v>
      </c>
      <c r="P69" s="81"/>
    </row>
    <row r="70" spans="1:16" s="7" customFormat="1" ht="24.75" customHeight="1" outlineLevel="1" x14ac:dyDescent="0.25">
      <c r="A70" s="143">
        <v>23</v>
      </c>
      <c r="B70" s="123" t="s">
        <v>2693</v>
      </c>
      <c r="C70" s="125" t="s">
        <v>31</v>
      </c>
      <c r="D70" s="122" t="s">
        <v>2707</v>
      </c>
      <c r="E70" s="144">
        <v>41396</v>
      </c>
      <c r="F70" s="144">
        <v>41640</v>
      </c>
      <c r="G70" s="171">
        <f t="shared" si="2"/>
        <v>8.1333333333333329</v>
      </c>
      <c r="H70" s="123" t="s">
        <v>2709</v>
      </c>
      <c r="I70" s="122" t="s">
        <v>220</v>
      </c>
      <c r="J70" s="122" t="s">
        <v>497</v>
      </c>
      <c r="K70" s="124">
        <v>1475027588</v>
      </c>
      <c r="L70" s="125" t="s">
        <v>1148</v>
      </c>
      <c r="M70" s="180">
        <v>1</v>
      </c>
      <c r="N70" s="125" t="s">
        <v>27</v>
      </c>
      <c r="O70" s="125" t="s">
        <v>1148</v>
      </c>
      <c r="P70" s="81"/>
    </row>
    <row r="71" spans="1:16" s="7" customFormat="1" ht="24.75" customHeight="1" outlineLevel="1" x14ac:dyDescent="0.25">
      <c r="A71" s="143">
        <v>24</v>
      </c>
      <c r="B71" s="123" t="s">
        <v>2693</v>
      </c>
      <c r="C71" s="125" t="s">
        <v>31</v>
      </c>
      <c r="D71" s="122" t="s">
        <v>2707</v>
      </c>
      <c r="E71" s="144">
        <v>41396</v>
      </c>
      <c r="F71" s="144">
        <v>41640</v>
      </c>
      <c r="G71" s="171">
        <f t="shared" si="2"/>
        <v>8.1333333333333329</v>
      </c>
      <c r="H71" s="123" t="s">
        <v>2709</v>
      </c>
      <c r="I71" s="122" t="s">
        <v>220</v>
      </c>
      <c r="J71" s="122" t="s">
        <v>487</v>
      </c>
      <c r="K71" s="124">
        <v>1475027588</v>
      </c>
      <c r="L71" s="125" t="s">
        <v>1148</v>
      </c>
      <c r="M71" s="180">
        <v>1</v>
      </c>
      <c r="N71" s="125" t="s">
        <v>27</v>
      </c>
      <c r="O71" s="125" t="s">
        <v>1148</v>
      </c>
      <c r="P71" s="81"/>
    </row>
    <row r="72" spans="1:16" s="7" customFormat="1" ht="24.75" customHeight="1" outlineLevel="1" x14ac:dyDescent="0.25">
      <c r="A72" s="143">
        <v>25</v>
      </c>
      <c r="B72" s="123" t="s">
        <v>2693</v>
      </c>
      <c r="C72" s="125" t="s">
        <v>31</v>
      </c>
      <c r="D72" s="122" t="s">
        <v>2707</v>
      </c>
      <c r="E72" s="144">
        <v>41396</v>
      </c>
      <c r="F72" s="144">
        <v>41640</v>
      </c>
      <c r="G72" s="171">
        <f t="shared" si="2"/>
        <v>8.1333333333333329</v>
      </c>
      <c r="H72" s="123" t="s">
        <v>2709</v>
      </c>
      <c r="I72" s="122" t="s">
        <v>220</v>
      </c>
      <c r="J72" s="122" t="s">
        <v>500</v>
      </c>
      <c r="K72" s="124">
        <v>1475027588</v>
      </c>
      <c r="L72" s="125" t="s">
        <v>1148</v>
      </c>
      <c r="M72" s="180">
        <v>1</v>
      </c>
      <c r="N72" s="125" t="s">
        <v>27</v>
      </c>
      <c r="O72" s="125" t="s">
        <v>1148</v>
      </c>
      <c r="P72" s="81"/>
    </row>
    <row r="73" spans="1:16" s="7" customFormat="1" ht="24.75" customHeight="1" outlineLevel="1" x14ac:dyDescent="0.25">
      <c r="A73" s="143">
        <v>26</v>
      </c>
      <c r="B73" s="123" t="s">
        <v>2693</v>
      </c>
      <c r="C73" s="125" t="s">
        <v>31</v>
      </c>
      <c r="D73" s="122" t="s">
        <v>2707</v>
      </c>
      <c r="E73" s="144">
        <v>41396</v>
      </c>
      <c r="F73" s="144">
        <v>41640</v>
      </c>
      <c r="G73" s="171">
        <f t="shared" si="2"/>
        <v>8.1333333333333329</v>
      </c>
      <c r="H73" s="123" t="s">
        <v>2709</v>
      </c>
      <c r="I73" s="122" t="s">
        <v>220</v>
      </c>
      <c r="J73" s="122" t="s">
        <v>505</v>
      </c>
      <c r="K73" s="124">
        <v>1475027588</v>
      </c>
      <c r="L73" s="125" t="s">
        <v>1148</v>
      </c>
      <c r="M73" s="180">
        <v>1</v>
      </c>
      <c r="N73" s="125" t="s">
        <v>27</v>
      </c>
      <c r="O73" s="125" t="s">
        <v>1148</v>
      </c>
      <c r="P73" s="81"/>
    </row>
    <row r="74" spans="1:16" s="7" customFormat="1" ht="24.75" customHeight="1" outlineLevel="1" x14ac:dyDescent="0.25">
      <c r="A74" s="143">
        <v>27</v>
      </c>
      <c r="B74" s="123" t="s">
        <v>2693</v>
      </c>
      <c r="C74" s="125" t="s">
        <v>31</v>
      </c>
      <c r="D74" s="122" t="s">
        <v>2707</v>
      </c>
      <c r="E74" s="144">
        <v>41396</v>
      </c>
      <c r="F74" s="144">
        <v>41640</v>
      </c>
      <c r="G74" s="171">
        <f t="shared" si="2"/>
        <v>8.1333333333333329</v>
      </c>
      <c r="H74" s="123" t="s">
        <v>2709</v>
      </c>
      <c r="I74" s="122" t="s">
        <v>220</v>
      </c>
      <c r="J74" s="122" t="s">
        <v>496</v>
      </c>
      <c r="K74" s="124">
        <v>1475027588</v>
      </c>
      <c r="L74" s="125" t="s">
        <v>1148</v>
      </c>
      <c r="M74" s="180">
        <v>1</v>
      </c>
      <c r="N74" s="125" t="s">
        <v>27</v>
      </c>
      <c r="O74" s="125" t="s">
        <v>1148</v>
      </c>
      <c r="P74" s="81"/>
    </row>
    <row r="75" spans="1:16" s="7" customFormat="1" ht="24.75" customHeight="1" outlineLevel="1" x14ac:dyDescent="0.25">
      <c r="A75" s="143">
        <v>28</v>
      </c>
      <c r="B75" s="123" t="s">
        <v>2693</v>
      </c>
      <c r="C75" s="125" t="s">
        <v>31</v>
      </c>
      <c r="D75" s="122" t="s">
        <v>2707</v>
      </c>
      <c r="E75" s="144">
        <v>41396</v>
      </c>
      <c r="F75" s="144">
        <v>41640</v>
      </c>
      <c r="G75" s="171">
        <f t="shared" si="2"/>
        <v>8.1333333333333329</v>
      </c>
      <c r="H75" s="123" t="s">
        <v>2709</v>
      </c>
      <c r="I75" s="122" t="s">
        <v>220</v>
      </c>
      <c r="J75" s="122" t="s">
        <v>488</v>
      </c>
      <c r="K75" s="124">
        <v>1475027588</v>
      </c>
      <c r="L75" s="125" t="s">
        <v>1148</v>
      </c>
      <c r="M75" s="180">
        <v>1</v>
      </c>
      <c r="N75" s="125" t="s">
        <v>27</v>
      </c>
      <c r="O75" s="125" t="s">
        <v>1148</v>
      </c>
      <c r="P75" s="81"/>
    </row>
    <row r="76" spans="1:16" s="7" customFormat="1" ht="24.75" customHeight="1" outlineLevel="1" x14ac:dyDescent="0.25">
      <c r="A76" s="143">
        <v>29</v>
      </c>
      <c r="B76" s="123" t="s">
        <v>2687</v>
      </c>
      <c r="C76" s="125" t="s">
        <v>31</v>
      </c>
      <c r="D76" s="122" t="s">
        <v>2689</v>
      </c>
      <c r="E76" s="144">
        <v>41256</v>
      </c>
      <c r="F76" s="144">
        <v>42004</v>
      </c>
      <c r="G76" s="171">
        <f t="shared" si="2"/>
        <v>24.933333333333334</v>
      </c>
      <c r="H76" s="123" t="s">
        <v>2691</v>
      </c>
      <c r="I76" s="122" t="s">
        <v>220</v>
      </c>
      <c r="J76" s="122" t="s">
        <v>514</v>
      </c>
      <c r="K76" s="124">
        <v>2496028104</v>
      </c>
      <c r="L76" s="125" t="s">
        <v>1148</v>
      </c>
      <c r="M76" s="180">
        <v>1</v>
      </c>
      <c r="N76" s="125" t="s">
        <v>27</v>
      </c>
      <c r="O76" s="125" t="s">
        <v>1148</v>
      </c>
      <c r="P76" s="81"/>
    </row>
    <row r="77" spans="1:16" s="7" customFormat="1" ht="24.75" customHeight="1" outlineLevel="1" x14ac:dyDescent="0.25">
      <c r="A77" s="143">
        <v>30</v>
      </c>
      <c r="B77" s="123" t="s">
        <v>2687</v>
      </c>
      <c r="C77" s="125" t="s">
        <v>31</v>
      </c>
      <c r="D77" s="122" t="s">
        <v>2689</v>
      </c>
      <c r="E77" s="144">
        <v>41256</v>
      </c>
      <c r="F77" s="144">
        <v>42004</v>
      </c>
      <c r="G77" s="171">
        <f t="shared" si="2"/>
        <v>24.933333333333334</v>
      </c>
      <c r="H77" s="123" t="s">
        <v>2691</v>
      </c>
      <c r="I77" s="122" t="s">
        <v>220</v>
      </c>
      <c r="J77" s="122" t="s">
        <v>491</v>
      </c>
      <c r="K77" s="124">
        <v>2496028104</v>
      </c>
      <c r="L77" s="125" t="s">
        <v>1148</v>
      </c>
      <c r="M77" s="180">
        <v>1</v>
      </c>
      <c r="N77" s="125" t="s">
        <v>27</v>
      </c>
      <c r="O77" s="125" t="s">
        <v>1148</v>
      </c>
      <c r="P77" s="81"/>
    </row>
    <row r="78" spans="1:16" s="7" customFormat="1" ht="24.75" customHeight="1" outlineLevel="1" x14ac:dyDescent="0.25">
      <c r="A78" s="143">
        <v>31</v>
      </c>
      <c r="B78" s="123" t="s">
        <v>2687</v>
      </c>
      <c r="C78" s="125" t="s">
        <v>31</v>
      </c>
      <c r="D78" s="122" t="s">
        <v>2689</v>
      </c>
      <c r="E78" s="144">
        <v>41256</v>
      </c>
      <c r="F78" s="144">
        <v>42004</v>
      </c>
      <c r="G78" s="171">
        <f t="shared" si="2"/>
        <v>24.933333333333334</v>
      </c>
      <c r="H78" s="123" t="s">
        <v>2691</v>
      </c>
      <c r="I78" s="122" t="s">
        <v>220</v>
      </c>
      <c r="J78" s="122" t="s">
        <v>508</v>
      </c>
      <c r="K78" s="124">
        <v>2496028104</v>
      </c>
      <c r="L78" s="125" t="s">
        <v>1148</v>
      </c>
      <c r="M78" s="180">
        <v>1</v>
      </c>
      <c r="N78" s="125" t="s">
        <v>27</v>
      </c>
      <c r="O78" s="125" t="s">
        <v>1148</v>
      </c>
      <c r="P78" s="81"/>
    </row>
    <row r="79" spans="1:16" s="7" customFormat="1" ht="24.75" customHeight="1" outlineLevel="1" x14ac:dyDescent="0.25">
      <c r="A79" s="143">
        <v>32</v>
      </c>
      <c r="B79" s="123" t="s">
        <v>2687</v>
      </c>
      <c r="C79" s="125" t="s">
        <v>31</v>
      </c>
      <c r="D79" s="122" t="s">
        <v>2720</v>
      </c>
      <c r="E79" s="144">
        <v>41260</v>
      </c>
      <c r="F79" s="144">
        <v>41851</v>
      </c>
      <c r="G79" s="171">
        <f t="shared" si="2"/>
        <v>19.7</v>
      </c>
      <c r="H79" s="123" t="s">
        <v>2691</v>
      </c>
      <c r="I79" s="122" t="s">
        <v>220</v>
      </c>
      <c r="J79" s="122" t="s">
        <v>488</v>
      </c>
      <c r="K79" s="124">
        <v>6163663662</v>
      </c>
      <c r="L79" s="125" t="s">
        <v>1148</v>
      </c>
      <c r="M79" s="180">
        <v>1</v>
      </c>
      <c r="N79" s="125" t="s">
        <v>27</v>
      </c>
      <c r="O79" s="125" t="s">
        <v>1148</v>
      </c>
      <c r="P79" s="81"/>
    </row>
    <row r="80" spans="1:16" s="7" customFormat="1" ht="24.75" customHeight="1" outlineLevel="1" x14ac:dyDescent="0.25">
      <c r="A80" s="143">
        <v>33</v>
      </c>
      <c r="B80" s="123" t="s">
        <v>2687</v>
      </c>
      <c r="C80" s="125" t="s">
        <v>31</v>
      </c>
      <c r="D80" s="122" t="s">
        <v>2720</v>
      </c>
      <c r="E80" s="144">
        <v>41260</v>
      </c>
      <c r="F80" s="144">
        <v>41851</v>
      </c>
      <c r="G80" s="171">
        <f t="shared" si="2"/>
        <v>19.7</v>
      </c>
      <c r="H80" s="123" t="s">
        <v>2691</v>
      </c>
      <c r="I80" s="122" t="s">
        <v>220</v>
      </c>
      <c r="J80" s="122" t="s">
        <v>496</v>
      </c>
      <c r="K80" s="124">
        <v>6163663662</v>
      </c>
      <c r="L80" s="125" t="s">
        <v>1148</v>
      </c>
      <c r="M80" s="180">
        <v>1</v>
      </c>
      <c r="N80" s="125" t="s">
        <v>27</v>
      </c>
      <c r="O80" s="125" t="s">
        <v>1148</v>
      </c>
      <c r="P80" s="81"/>
    </row>
    <row r="81" spans="1:16" s="7" customFormat="1" ht="24.75" customHeight="1" outlineLevel="1" x14ac:dyDescent="0.25">
      <c r="A81" s="143">
        <v>34</v>
      </c>
      <c r="B81" s="123" t="s">
        <v>2687</v>
      </c>
      <c r="C81" s="125" t="s">
        <v>31</v>
      </c>
      <c r="D81" s="122" t="s">
        <v>2720</v>
      </c>
      <c r="E81" s="144">
        <v>41260</v>
      </c>
      <c r="F81" s="144">
        <v>41851</v>
      </c>
      <c r="G81" s="171">
        <f t="shared" si="2"/>
        <v>19.7</v>
      </c>
      <c r="H81" s="123" t="s">
        <v>2691</v>
      </c>
      <c r="I81" s="122" t="s">
        <v>220</v>
      </c>
      <c r="J81" s="122" t="s">
        <v>511</v>
      </c>
      <c r="K81" s="124">
        <v>6163663662</v>
      </c>
      <c r="L81" s="125" t="s">
        <v>1148</v>
      </c>
      <c r="M81" s="180">
        <v>1</v>
      </c>
      <c r="N81" s="125" t="s">
        <v>27</v>
      </c>
      <c r="O81" s="125" t="s">
        <v>1148</v>
      </c>
      <c r="P81" s="81"/>
    </row>
    <row r="82" spans="1:16" s="7" customFormat="1" ht="24.75" customHeight="1" outlineLevel="1" x14ac:dyDescent="0.25">
      <c r="A82" s="143">
        <v>35</v>
      </c>
      <c r="B82" s="123" t="s">
        <v>2687</v>
      </c>
      <c r="C82" s="125" t="s">
        <v>31</v>
      </c>
      <c r="D82" s="122" t="s">
        <v>2720</v>
      </c>
      <c r="E82" s="144">
        <v>41260</v>
      </c>
      <c r="F82" s="144">
        <v>41851</v>
      </c>
      <c r="G82" s="171">
        <f t="shared" si="2"/>
        <v>19.7</v>
      </c>
      <c r="H82" s="123" t="s">
        <v>2691</v>
      </c>
      <c r="I82" s="122" t="s">
        <v>220</v>
      </c>
      <c r="J82" s="122" t="s">
        <v>505</v>
      </c>
      <c r="K82" s="124">
        <v>6163663662</v>
      </c>
      <c r="L82" s="125" t="s">
        <v>1148</v>
      </c>
      <c r="M82" s="180">
        <v>1</v>
      </c>
      <c r="N82" s="125" t="s">
        <v>27</v>
      </c>
      <c r="O82" s="125" t="s">
        <v>1148</v>
      </c>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t="s">
        <v>2622</v>
      </c>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20" t="s">
        <v>2674</v>
      </c>
      <c r="J179" s="221"/>
      <c r="K179" s="221"/>
      <c r="L179" s="222"/>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105278574.23999999</v>
      </c>
      <c r="F185" s="94"/>
      <c r="G185" s="95"/>
      <c r="H185" s="90"/>
      <c r="I185" s="92" t="s">
        <v>2632</v>
      </c>
      <c r="J185" s="183">
        <f>M179</f>
        <v>0.02</v>
      </c>
      <c r="K185" s="230" t="s">
        <v>2633</v>
      </c>
      <c r="L185" s="230"/>
      <c r="M185" s="96">
        <f>+J185*K20</f>
        <v>70185716.159999996</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50"/>
      <c r="Q192" s="153"/>
      <c r="R192" s="154"/>
      <c r="S192" s="154"/>
      <c r="T192" s="153"/>
    </row>
    <row r="193" spans="1:18" x14ac:dyDescent="0.25">
      <c r="A193" s="9"/>
      <c r="C193" s="127">
        <v>41961</v>
      </c>
      <c r="D193" s="5"/>
      <c r="E193" s="126">
        <v>3709</v>
      </c>
      <c r="F193" s="5"/>
      <c r="G193" s="5"/>
      <c r="H193" s="126" t="s">
        <v>2700</v>
      </c>
      <c r="J193" s="5"/>
      <c r="K193" s="127">
        <v>38742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26" t="s">
        <v>2701</v>
      </c>
      <c r="J211" s="27" t="s">
        <v>2627</v>
      </c>
      <c r="K211" s="126" t="s">
        <v>2701</v>
      </c>
      <c r="L211" s="21"/>
      <c r="M211" s="21"/>
      <c r="N211" s="21"/>
      <c r="O211" s="8"/>
    </row>
    <row r="212" spans="1:15" x14ac:dyDescent="0.25">
      <c r="A212" s="9"/>
      <c r="B212" s="27" t="s">
        <v>2624</v>
      </c>
      <c r="C212" s="126" t="s">
        <v>2700</v>
      </c>
      <c r="D212" s="21"/>
      <c r="G212" s="27" t="s">
        <v>2626</v>
      </c>
      <c r="H212" s="194">
        <v>3005386095</v>
      </c>
      <c r="J212" s="27" t="s">
        <v>2628</v>
      </c>
      <c r="K212" s="12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44194.899295254632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08" t="str">
        <f>HYPERLINK("#Integrante_3!A109","CAPACIDAD RESIDUAL")</f>
        <v>CAPACIDAD RESIDUAL</v>
      </c>
      <c r="F8" s="209"/>
      <c r="G8" s="210"/>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08" t="str">
        <f>HYPERLINK("#Integrante_3!A162","TALENTO HUMANO")</f>
        <v>TALENTO HUMANO</v>
      </c>
      <c r="F9" s="209"/>
      <c r="G9" s="210"/>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08" t="str">
        <f>HYPERLINK("#Integrante_3!F162","INFRAESTRUCTURA")</f>
        <v>INFRAESTRUCTURA</v>
      </c>
      <c r="F10" s="209"/>
      <c r="G10" s="210"/>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44194.899295254632</v>
      </c>
      <c r="W20" s="107">
        <f ca="1">NOW()</f>
        <v>44194.899295254632</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4"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3"/>
      <c r="S175" s="19"/>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63" t="s">
        <v>2623</v>
      </c>
      <c r="S176" s="19"/>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2674</v>
      </c>
      <c r="J177" s="221"/>
      <c r="K177" s="221"/>
      <c r="L177" s="222"/>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44194.899295254632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08" t="str">
        <f>HYPERLINK("#Integrante_4!A109","CAPACIDAD RESIDUAL")</f>
        <v>CAPACIDAD RESIDUAL</v>
      </c>
      <c r="F8" s="209"/>
      <c r="G8" s="210"/>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08" t="str">
        <f>HYPERLINK("#Integrante_4!A162","TALENTO HUMANO")</f>
        <v>TALENTO HUMANO</v>
      </c>
      <c r="F9" s="209"/>
      <c r="G9" s="210"/>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08" t="str">
        <f>HYPERLINK("#Integrante_4!F162","INFRAESTRUCTURA")</f>
        <v>INFRAESTRUCTURA</v>
      </c>
      <c r="F10" s="209"/>
      <c r="G10" s="210"/>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44194.899295254632</v>
      </c>
      <c r="W20" s="107">
        <f ca="1">NOW()</f>
        <v>44194.899295254632</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1"/>
    </row>
    <row r="108" spans="1:16" ht="29.45" customHeight="1" thickBot="1" x14ac:dyDescent="0.3">
      <c r="O108" s="184"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3"/>
      <c r="S177" s="19"/>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63" t="s">
        <v>2623</v>
      </c>
      <c r="S178" s="19"/>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2674</v>
      </c>
      <c r="J179" s="221"/>
      <c r="K179" s="221"/>
      <c r="L179" s="222"/>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44194.899295254632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08" t="str">
        <f>HYPERLINK("#Integrante_5!A109","CAPACIDAD RESIDUAL")</f>
        <v>CAPACIDAD RESIDUAL</v>
      </c>
      <c r="F8" s="209"/>
      <c r="G8" s="210"/>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08" t="str">
        <f>HYPERLINK("#Integrante_5!A162","TALENTO HUMANO")</f>
        <v>TALENTO HUMANO</v>
      </c>
      <c r="F9" s="209"/>
      <c r="G9" s="210"/>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08" t="str">
        <f>HYPERLINK("#Integrante_5!F162","INFRAESTRUCTURA")</f>
        <v>INFRAESTRUCTURA</v>
      </c>
      <c r="F10" s="209"/>
      <c r="G10" s="210"/>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44194.899295254632</v>
      </c>
      <c r="W20" s="107">
        <f ca="1">NOW()</f>
        <v>44194.899295254632</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8"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8"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8"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8"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+IF(AND(K121&gt;0,O121="Ejecución"),(K121/877802)*Tabla2812[[#This Row],[% participación]],IF(AND(K121&gt;0,O121&lt;&gt;"Ejecución"),"-",""))</f>
        <v/>
      </c>
      <c r="M121" s="125"/>
      <c r="N121" s="118"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8"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8"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8"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8"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8"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8"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8"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8"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8"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8"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8"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8"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8"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8"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8"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8"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8"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8"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8"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8"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8"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8"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8"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8"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8"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8"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8"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8"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8"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8"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8"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8"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8"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8"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8"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8"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4"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3"/>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9"/>
      <c r="S176" s="163" t="s">
        <v>2623</v>
      </c>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2672</v>
      </c>
      <c r="J177" s="221"/>
      <c r="K177" s="221"/>
      <c r="L177" s="222"/>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G1" zoomScale="70" zoomScaleNormal="70"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44194.899295254632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08" t="str">
        <f>HYPERLINK("#Integrante_6!A109","CAPACIDAD RESIDUAL")</f>
        <v>CAPACIDAD RESIDUAL</v>
      </c>
      <c r="F8" s="209"/>
      <c r="G8" s="210"/>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08" t="str">
        <f>HYPERLINK("#Integrante_6!A162","TALENTO HUMANO")</f>
        <v>TALENTO HUMANO</v>
      </c>
      <c r="F9" s="209"/>
      <c r="G9" s="210"/>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08" t="str">
        <f>HYPERLINK("#Integrante_6!F162","INFRAESTRUCTURA")</f>
        <v>INFRAESTRUCTURA</v>
      </c>
      <c r="F10" s="209"/>
      <c r="G10" s="210"/>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44194.899295254632</v>
      </c>
      <c r="W20" s="107">
        <f ca="1">NOW()</f>
        <v>44194.899295254632</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76"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76"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76"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8"/>
      <c r="N107" s="125"/>
      <c r="O107" s="125"/>
      <c r="P107" s="81"/>
    </row>
    <row r="108" spans="1:16" ht="29.45" customHeight="1" thickBot="1" x14ac:dyDescent="0.3">
      <c r="O108" s="184"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2672</v>
      </c>
      <c r="J179" s="221"/>
      <c r="K179" s="221"/>
      <c r="L179" s="222"/>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purl.org/dc/terms/"/>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Juridico Philips</cp:lastModifiedBy>
  <cp:lastPrinted>2020-12-30T02:35:21Z</cp:lastPrinted>
  <dcterms:created xsi:type="dcterms:W3CDTF">2020-10-14T21:57:42Z</dcterms:created>
  <dcterms:modified xsi:type="dcterms:W3CDTF">2020-12-30T02:35:42Z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