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PLURAL\MANIFESTACION DE INTERES UT\INVITACION 2021-23-10000808\"/>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<sst xmlns="http://schemas.openxmlformats.org/spreadsheetml/2006/main" count="4679" uniqueCount="2721">
  <si>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</si>
  <si>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</si>
  <si>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</si>
  <si>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</si>
  <si>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</si>
  <si>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</si>
  <si>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</si>
  <si>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</si>
  <si>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</si>
  <si>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</si>
  <si>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</si>
  <si>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</si>
  <si>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</si>
  <si>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</si>
  <si>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</si>
  <si>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</si>
  <si>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</si>
  <si>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</si>
  <si>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</si>
  <si>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</si>
  <si>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</si>
  <si>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</si>
  <si>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</si>
  <si>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</si>
  <si>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</si>
  <si>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</si>
  <si>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</si>
  <si>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</si>
  <si>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</si>
  <si>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</si>
  <si>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</si>
  <si>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</si>
  <si>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</si>
  <si>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</si>
  <si>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</si>
  <si>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</si>
  <si>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</si>
  <si>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</si>
  <si>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</si>
  <si>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</si>
  <si>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</si>
  <si>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</si>
  <si>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</si>
  <si>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</si>
  <si>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</si>
  <si>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</si>
  <si>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</si>
  <si>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</si>
  <si>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</si>
  <si>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</si>
  <si>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</si>
  <si>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</si>
  <si>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</si>
  <si>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</si>
  <si>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</si>
  <si>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</si>
  <si>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</si>
  <si>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</si>
  <si>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</si>
  <si>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</si>
  <si>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</si>
  <si>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</si>
  <si>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</si>
  <si>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</si>
  <si>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</si>
  <si>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</si>
  <si>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</si>
  <si>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</si>
  <si>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</si>
  <si>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</si>
  <si>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</si>
  <si>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</si>
  <si>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</si>
  <si>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</si>
  <si>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</si>
  <si>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</si>
  <si>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</si>
  <si>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</si>
  <si>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</si>
  <si>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</si>
  <si>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</si>
  <si>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</si>
  <si>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</si>
  <si>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</si>
  <si>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</si>
  <si>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</si>
  <si>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</si>
  <si>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</si>
  <si>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</si>
  <si>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</si>
  <si>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</si>
  <si>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</si>
  <si>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</si>
  <si>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</si>
  <si>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</si>
  <si>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</si>
  <si>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</si>
  <si>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</si>
  <si>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</si>
  <si>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</si>
  <si>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</si>
  <si>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</si>
  <si>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</si>
  <si>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</si>
  <si>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</si>
  <si>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</si>
  <si>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</si>
  <si>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</si>
  <si>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</si>
  <si>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</si>
  <si>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</si>
  <si>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</si>
  <si>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</si>
  <si>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</si>
  <si>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</si>
  <si>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</si>
  <si>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</si>
  <si>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</si>
  <si>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</si>
  <si>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</si>
  <si>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</si>
  <si>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</si>
  <si>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</si>
  <si>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</si>
  <si>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</si>
  <si>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</si>
  <si>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</si>
  <si>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</si>
  <si>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</si>
  <si>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</si>
  <si>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</si>
  <si>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</si>
  <si>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</si>
  <si>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</si>
  <si>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</si>
  <si>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</si>
  <si>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</si>
  <si>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</si>
  <si>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</si>
  <si>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</si>
  <si>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</si>
  <si>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</si>
  <si>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</si>
  <si>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</si>
  <si>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</si>
  <si>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</si>
  <si>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</si>
  <si>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</si>
  <si>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</si>
  <si>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</si>
  <si>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</si>
  <si>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</si>
  <si>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</si>
  <si>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</si>
  <si>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</si>
  <si>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</si>
  <si>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</si>
  <si>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</si>
  <si>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</si>
  <si>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</si>
  <si>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</si>
  <si>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</si>
  <si>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</si>
  <si>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</si>
  <si>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</si>
  <si>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</si>
  <si>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</si>
  <si>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</si>
  <si>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</si>
  <si>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</si>
  <si>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</si>
  <si>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</si>
  <si>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</si>
  <si>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</si>
  <si>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</si>
  <si>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</si>
  <si>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</si>
  <si>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</si>
  <si>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</si>
  <si>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</si>
  <si>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</si>
  <si>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</si>
  <si>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</si>
  <si>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</si>
  <si>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</si>
  <si>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</si>
  <si>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</si>
  <si>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</si>
  <si>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</si>
  <si>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</si>
  <si>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</si>
  <si>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</si>
  <si>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</si>
  <si>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</si>
  <si>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</si>
  <si>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</si>
  <si>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</si>
  <si>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</si>
  <si>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</si>
  <si>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</si>
  <si>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</si>
  <si>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</si>
  <si>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</si>
  <si>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</si>
  <si>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</si>
  <si>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</si>
  <si>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</si>
  <si>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</si>
  <si>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</si>
  <si>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</si>
  <si>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</si>
  <si>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</si>
  <si>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</si>
  <si>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</si>
  <si>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</si>
  <si>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</si>
  <si>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</si>
  <si>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</si>
  <si>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</si>
  <si>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</si>
  <si>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</si>
  <si>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</si>
  <si>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</si>
  <si>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</si>
  <si>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</si>
  <si>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</si>
  <si>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</si>
  <si>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</si>
  <si>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</si>
  <si>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</si>
  <si>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</si>
  <si>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</si>
  <si>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</si>
  <si>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</si>
  <si>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</si>
  <si>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</si>
  <si>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</si>
  <si>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</si>
  <si>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</si>
  <si>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</si>
  <si>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</si>
  <si>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</si>
  <si>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</si>
  <si>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</si>
  <si>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</si>
  <si>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</si>
  <si>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</si>
  <si>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</si>
  <si>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</si>
  <si>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</si>
  <si>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</si>
  <si>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</si>
  <si>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</si>
  <si>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</si>
  <si>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</si>
  <si>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</si>
  <si>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</si>
  <si>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</si>
  <si>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</si>
  <si>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</si>
  <si>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</si>
  <si>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</si>
  <si>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</si>
  <si>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</si>
  <si>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</si>
  <si>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</si>
  <si>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</si>
  <si>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</si>
  <si>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</si>
  <si>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</si>
  <si>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</si>
  <si>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</si>
  <si>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</si>
  <si>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</si>
  <si>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</si>
  <si>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</si>
  <si>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</si>
  <si>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</si>
  <si>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</si>
  <si>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</si>
  <si>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</si>
  <si>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</si>
  <si>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</si>
  <si>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</si>
  <si>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</si>
  <si>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</si>
  <si>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</si>
  <si>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</si>
  <si>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</si>
  <si>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</si>
  <si>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</si>
  <si>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</si>
  <si>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</si>
  <si>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</si>
  <si>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</si>
  <si>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</si>
  <si>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</si>
  <si>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</si>
  <si>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</si>
  <si>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</si>
  <si>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</si>
  <si>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</si>
  <si>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</si>
  <si>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</si>
  <si>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</si>
  <si>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</si>
  <si>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</si>
  <si>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</si>
  <si>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</si>
  <si>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</si>
  <si>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</si>
  <si>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</si>
  <si>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</si>
  <si>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</si>
  <si>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</si>
  <si>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</si>
  <si>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</si>
  <si>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</si>
  <si>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</si>
  <si>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</si>
  <si>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</si>
  <si>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</si>
  <si>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</si>
  <si>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</si>
  <si>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</si>
  <si>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</si>
  <si>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</si>
  <si>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</si>
  <si>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</si>
  <si>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</si>
  <si>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</si>
  <si>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</si>
  <si>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</si>
  <si>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</si>
  <si>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</si>
  <si>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</si>
  <si>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</si>
  <si>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</si>
  <si>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</si>
  <si>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</si>
  <si>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</si>
  <si>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</si>
  <si>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</si>
  <si>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</si>
  <si>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</si>
  <si>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</si>
  <si>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</si>
  <si>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</si>
  <si>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</si>
  <si>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</si>
  <si>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</si>
  <si>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</si>
  <si>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</si>
  <si>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</si>
  <si>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</si>
  <si>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</si>
  <si>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</si>
  <si>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</si>
  <si>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</si>
  <si>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</si>
  <si>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</si>
  <si>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</si>
  <si>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</si>
  <si>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</si>
  <si>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</si>
  <si>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</si>
  <si>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</si>
  <si>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</si>
  <si>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</si>
  <si>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</si>
  <si>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</si>
  <si>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</si>
  <si>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</si>
  <si>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</si>
  <si>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</si>
  <si>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</si>
  <si>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</si>
  <si>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</si>
  <si>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</si>
  <si>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</si>
  <si>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</si>
  <si>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</si>
  <si>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</si>
  <si>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</si>
  <si>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</si>
  <si>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</si>
  <si>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</si>
  <si>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</si>
  <si>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</si>
  <si>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</si>
  <si>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</si>
  <si>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</si>
  <si>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</si>
  <si>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</si>
  <si>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</si>
  <si>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</si>
  <si>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</si>
  <si>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</si>
  <si>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</si>
  <si>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</si>
  <si>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</si>
  <si>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</si>
  <si>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</si>
  <si>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</si>
  <si>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</si>
  <si>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</si>
  <si>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</si>
  <si>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</si>
  <si>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</si>
  <si>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</si>
  <si>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</si>
  <si>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</si>
  <si>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</si>
  <si>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</si>
  <si>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</si>
  <si>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</si>
  <si>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</si>
  <si>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</si>
  <si>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</si>
  <si>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</si>
  <si>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</si>
  <si>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</si>
  <si>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</si>
  <si>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</si>
  <si>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</si>
  <si>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</si>
  <si>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</si>
  <si>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</si>
  <si>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</si>
  <si>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</si>
  <si>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</si>
  <si>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</si>
  <si>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</si>
  <si>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</si>
  <si>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</si>
  <si>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</si>
  <si>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</si>
  <si>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</si>
  <si>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</si>
  <si>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</si>
  <si>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</si>
  <si>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</si>
  <si>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</si>
  <si>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</si>
  <si>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</si>
  <si>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</si>
  <si>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</si>
  <si>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</si>
  <si>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</si>
  <si>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</si>
  <si>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</si>
  <si>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</si>
  <si>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</si>
  <si>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</si>
  <si>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</si>
  <si>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</si>
  <si>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</si>
  <si>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</si>
  <si>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</si>
  <si>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</si>
  <si>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</si>
  <si>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</si>
  <si>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</si>
  <si>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</si>
  <si>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</si>
  <si>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</si>
  <si>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</si>
  <si>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</si>
  <si>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</si>
  <si>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</si>
  <si>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</si>
  <si>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</si>
  <si>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</si>
  <si>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</si>
  <si>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</si>
  <si>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</si>
  <si>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</si>
  <si>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</si>
  <si>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</si>
  <si>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</si>
  <si>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</si>
  <si>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</si>
  <si>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</si>
  <si>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</si>
  <si>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</si>
  <si>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</si>
  <si>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</si>
  <si>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</si>
  <si>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</si>
  <si>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</si>
  <si>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</si>
  <si>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</si>
  <si>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</si>
  <si>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</si>
  <si>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</si>
  <si>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</si>
  <si>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</si>
  <si>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</si>
  <si>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</si>
  <si>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</si>
  <si>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</si>
  <si>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</si>
  <si>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</si>
  <si>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</si>
  <si>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</si>
  <si>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</si>
  <si>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</si>
  <si>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</si>
  <si>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</si>
  <si>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</si>
  <si>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</si>
  <si>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</si>
  <si>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</si>
  <si>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</si>
  <si>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</si>
  <si>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</si>
  <si>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</si>
  <si>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</si>
  <si>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</si>
  <si>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</si>
  <si>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</si>
  <si>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</si>
  <si>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</si>
  <si>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</si>
  <si>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</si>
  <si>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</si>
  <si>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</si>
  <si>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</si>
  <si>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</si>
  <si>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</si>
  <si>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</si>
  <si>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</si>
  <si>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</si>
  <si>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</si>
  <si>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</si>
  <si>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</si>
  <si>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</si>
  <si>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</si>
  <si>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</si>
  <si>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</si>
  <si>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</si>
  <si>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</si>
  <si>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</si>
  <si>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</si>
  <si>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</si>
  <si>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</si>
  <si>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</si>
  <si>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</si>
  <si>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</si>
  <si>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</si>
  <si>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</si>
  <si>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</si>
  <si>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</si>
  <si>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</si>
  <si>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</si>
  <si>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</si>
  <si>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</si>
  <si>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</si>
  <si>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</si>
  <si>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</si>
  <si>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</si>
  <si>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</si>
  <si>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</si>
  <si>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</si>
  <si>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</si>
  <si>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</si>
  <si>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</si>
  <si>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</si>
  <si>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</si>
  <si>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</si>
  <si>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</si>
  <si>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</si>
  <si>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</si>
  <si>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</si>
  <si>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</si>
  <si>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</si>
  <si>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</si>
  <si>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</si>
  <si>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</si>
  <si>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</si>
  <si>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</si>
  <si>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</si>
  <si>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</si>
  <si>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</si>
  <si>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</si>
  <si>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</si>
  <si>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</si>
  <si>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</si>
  <si>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</si>
  <si>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</si>
  <si>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</si>
  <si>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</si>
  <si>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</si>
  <si>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</si>
  <si>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</si>
  <si>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</si>
  <si>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</si>
  <si>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</si>
  <si>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</si>
  <si>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</si>
  <si>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</si>
  <si>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</si>
  <si>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</si>
  <si>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</si>
  <si>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</si>
  <si>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</si>
  <si>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</si>
  <si>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</si>
  <si>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</si>
  <si>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</si>
  <si>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</si>
  <si>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</si>
  <si>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</si>
  <si>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</si>
  <si>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</si>
  <si>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</si>
  <si>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</si>
  <si>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</si>
  <si>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</si>
  <si>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</si>
  <si>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</si>
  <si>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</si>
  <si>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</si>
  <si>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</si>
  <si>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</si>
  <si>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</si>
  <si>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</si>
  <si>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</si>
  <si>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</si>
  <si>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</si>
  <si>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</si>
  <si>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</si>
  <si>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</si>
  <si>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</si>
  <si>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</si>
  <si>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</si>
  <si>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</si>
  <si>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</si>
  <si>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</si>
  <si>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</si>
  <si>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</si>
  <si>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</si>
  <si>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</si>
  <si>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</si>
  <si>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</si>
  <si>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</si>
  <si>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</si>
  <si>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</si>
  <si>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</si>
  <si>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</si>
  <si>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</si>
  <si>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</si>
  <si>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</si>
  <si>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</si>
  <si>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</si>
  <si>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</si>
  <si>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</si>
  <si>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</si>
  <si>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</si>
  <si>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</si>
  <si>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</si>
  <si>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</si>
  <si>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</si>
  <si>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</si>
  <si>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</si>
  <si>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</si>
  <si>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</si>
  <si>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</si>
  <si>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</si>
  <si>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</si>
  <si>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</si>
  <si>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</si>
  <si>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</si>
  <si>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</si>
  <si>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</si>
  <si>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</si>
  <si>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</si>
  <si>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</si>
  <si>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</si>
  <si>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</si>
  <si>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</si>
  <si>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</si>
  <si>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</si>
  <si>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</si>
  <si>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</si>
  <si>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</si>
  <si>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</si>
  <si>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</si>
  <si>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</si>
  <si>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</si>
  <si>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</si>
  <si>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</si>
  <si>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</si>
  <si>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</si>
  <si>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</si>
  <si>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</si>
  <si>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</si>
  <si>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</si>
  <si>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</si>
  <si>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</si>
  <si>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</si>
  <si>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</si>
  <si>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</si>
  <si>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</si>
  <si>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</si>
  <si>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</si>
  <si>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</si>
  <si>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</si>
  <si>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</si>
  <si>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</si>
  <si>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</si>
  <si>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</si>
  <si>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</si>
  <si>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</si>
  <si>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</si>
  <si>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</si>
  <si>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</si>
  <si>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</si>
  <si>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</si>
  <si>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</si>
  <si>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</si>
  <si>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</si>
  <si>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</si>
  <si>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</si>
  <si>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</si>
  <si>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</si>
  <si>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</si>
  <si>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</si>
  <si>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</si>
  <si>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</si>
  <si>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</si>
  <si>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</si>
  <si>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</si>
  <si>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</si>
  <si>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</si>
  <si>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</si>
  <si>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</si>
  <si>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</si>
  <si>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</si>
  <si>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</si>
  <si>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</si>
  <si>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</si>
  <si>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</si>
  <si>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</si>
  <si>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</si>
  <si>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</si>
  <si>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</si>
  <si>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</si>
  <si>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</si>
  <si>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</si>
  <si>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</si>
  <si>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</si>
  <si>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</si>
  <si>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</si>
  <si>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</si>
  <si>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</si>
  <si>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</si>
  <si>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</si>
  <si>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</si>
  <si>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</si>
  <si>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</si>
  <si>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</si>
  <si>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</si>
  <si>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</si>
  <si>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</si>
  <si>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</si>
  <si>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</si>
  <si>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</si>
  <si>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</si>
  <si>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</si>
  <si>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</si>
  <si>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</si>
  <si>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</si>
  <si>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</si>
  <si>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</si>
  <si>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</si>
  <si>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</si>
  <si>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</si>
  <si>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</si>
  <si>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</si>
  <si>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</si>
  <si>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</si>
  <si>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</si>
  <si>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</si>
  <si>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</si>
  <si>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</si>
  <si>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</si>
  <si>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</si>
  <si>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</si>
  <si>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</si>
  <si>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</si>
  <si>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</si>
  <si>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</si>
  <si>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</si>
  <si>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</si>
  <si>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</si>
  <si>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</si>
  <si>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</si>
  <si>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</si>
  <si>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</si>
  <si>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</si>
  <si>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</si>
  <si>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</si>
  <si>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</si>
  <si>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</si>
  <si>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</si>
  <si>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</si>
  <si>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</si>
  <si>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</si>
  <si>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</si>
  <si>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</si>
  <si>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</si>
  <si>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</si>
  <si>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</si>
  <si>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</si>
  <si>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</si>
  <si>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</si>
  <si>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</si>
  <si>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</si>
  <si>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</si>
  <si>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</si>
  <si>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</si>
  <si>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</si>
  <si>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</si>
  <si>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</si>
  <si>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</si>
  <si>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</si>
  <si>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</si>
  <si>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</si>
  <si>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</si>
  <si>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</si>
  <si>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</si>
  <si>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</si>
  <si>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</si>
  <si>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</si>
  <si>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</si>
  <si>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</si>
  <si>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</si>
  <si>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</si>
  <si>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</si>
  <si>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</si>
  <si>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</si>
  <si>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</si>
  <si>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</si>
  <si>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</si>
  <si>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</si>
  <si>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</si>
  <si>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</si>
  <si>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</si>
  <si>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</si>
  <si>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</si>
  <si>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</si>
  <si>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</si>
  <si>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</si>
  <si>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</si>
  <si>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</si>
  <si>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</si>
  <si>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</si>
  <si>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</si>
  <si>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</si>
  <si>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</si>
  <si>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</si>
  <si>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</si>
  <si>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</si>
  <si>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</si>
  <si>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</si>
  <si>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</si>
  <si>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</si>
  <si>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</si>
  <si>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</si>
  <si>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</si>
  <si>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</si>
  <si>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</si>
  <si>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</si>
  <si>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</si>
  <si>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</si>
  <si>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</si>
  <si>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</si>
  <si>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</si>
  <si>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</si>
  <si>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</si>
  <si>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</si>
  <si>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</si>
  <si>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</si>
  <si>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</si>
  <si>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</si>
  <si>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</si>
  <si>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</si>
  <si>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</si>
  <si>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</si>
  <si>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</si>
  <si>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</si>
  <si>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</si>
  <si>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</si>
  <si>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</si>
  <si>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</si>
  <si>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</si>
  <si>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</si>
  <si>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</si>
  <si>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</si>
  <si>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</si>
  <si>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</si>
  <si>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</si>
  <si>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</si>
  <si>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</si>
  <si>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</si>
  <si>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</si>
  <si>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</si>
  <si>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</si>
  <si>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</si>
  <si>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</si>
  <si>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</si>
  <si>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</si>
  <si>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</si>
  <si>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</si>
  <si>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</si>
  <si>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</si>
  <si>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</si>
  <si>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</si>
  <si>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</si>
  <si>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</si>
  <si>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</si>
  <si>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</si>
  <si>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</si>
  <si>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</si>
  <si>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</si>
  <si>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</si>
  <si>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</si>
  <si>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</si>
  <si>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</si>
  <si>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</si>
  <si>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</si>
  <si>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</si>
  <si>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</si>
  <si>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</si>
  <si>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</si>
  <si>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</si>
  <si>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</si>
  <si>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</si>
  <si>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</si>
  <si>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</si>
  <si>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</si>
  <si>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</si>
  <si>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</si>
  <si>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</si>
  <si>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</si>
  <si>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</si>
  <si>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</si>
  <si>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</si>
  <si>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</si>
  <si>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</si>
  <si>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</si>
  <si>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</si>
  <si>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</si>
  <si>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</si>
  <si>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</si>
  <si>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</si>
  <si>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</si>
  <si>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</si>
  <si>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</si>
  <si>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</si>
  <si>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</si>
  <si>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</si>
  <si>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</si>
  <si>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</si>
  <si>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</si>
  <si>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</si>
  <si>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</si>
  <si>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</si>
  <si>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</si>
  <si>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</si>
  <si>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</si>
  <si>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</si>
  <si>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</si>
  <si>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</si>
  <si>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</si>
  <si>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</si>
  <si>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</si>
  <si>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</si>
  <si>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</si>
  <si>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</si>
  <si>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</si>
  <si>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</si>
  <si>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</si>
  <si>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</si>
  <si>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</si>
  <si>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</si>
  <si>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</si>
  <si>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</si>
  <si>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</si>
  <si>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</si>
  <si>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</si>
  <si>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</si>
  <si>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</si>
  <si>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</si>
  <si>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</si>
  <si>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</si>
  <si>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</si>
  <si>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</si>
  <si>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</si>
  <si>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</si>
  <si>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</si>
  <si>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</si>
  <si>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</si>
  <si>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</si>
  <si>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</si>
  <si>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</si>
  <si>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</si>
  <si>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</si>
  <si>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</si>
  <si>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</si>
  <si>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</si>
  <si>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</si>
  <si>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</si>
  <si>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</si>
  <si>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</si>
  <si>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</si>
  <si>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</si>
  <si>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</si>
  <si>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</si>
  <si>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</si>
  <si>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</si>
  <si>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</si>
  <si>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</si>
  <si>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</si>
  <si>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</si>
  <si>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</si>
  <si>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</si>
  <si>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</si>
  <si>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</si>
  <si>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</si>
  <si>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</si>
  <si>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</si>
  <si>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</si>
  <si>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</si>
  <si>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</si>
  <si>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</si>
  <si>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</si>
  <si>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</si>
  <si>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</si>
  <si>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</si>
  <si>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</si>
  <si>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</si>
  <si>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</si>
  <si>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</si>
  <si>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</si>
  <si>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</si>
  <si>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</si>
  <si>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</si>
  <si>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</si>
  <si>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</si>
  <si>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</si>
  <si>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</si>
  <si>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</si>
  <si>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</si>
  <si>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</si>
  <si>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</si>
  <si>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</si>
  <si>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</si>
  <si>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</si>
  <si>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</si>
  <si>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</si>
  <si>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</si>
  <si>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</si>
  <si>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</si>
  <si>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</si>
  <si>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</si>
  <si>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</si>
  <si>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</si>
  <si>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</si>
  <si>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</si>
  <si>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</si>
  <si>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</si>
  <si>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</si>
  <si>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</si>
  <si>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</si>
  <si>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</si>
  <si>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</si>
  <si>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</si>
  <si>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</si>
  <si>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</si>
  <si>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</si>
  <si>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</si>
  <si>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</si>
  <si>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</si>
  <si>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</si>
  <si>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</si>
  <si>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</si>
  <si>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</si>
  <si>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</si>
  <si>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</si>
  <si>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</si>
  <si>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</si>
  <si>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</si>
  <si>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</si>
  <si>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</si>
  <si>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</si>
  <si>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</si>
  <si>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</si>
  <si>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</si>
  <si>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</si>
  <si>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</si>
  <si>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</si>
  <si>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</si>
  <si>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</si>
  <si>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</si>
  <si>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</si>
  <si>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</si>
  <si>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</si>
  <si>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</si>
  <si>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</si>
  <si>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</si>
  <si>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</si>
  <si>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</si>
  <si>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</si>
  <si>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</si>
  <si>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</si>
  <si>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</si>
  <si>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</si>
  <si>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</si>
  <si>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</si>
  <si>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</si>
  <si>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</si>
  <si>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</si>
  <si>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</si>
  <si>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</si>
  <si>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</si>
  <si>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</si>
  <si>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</si>
  <si>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</si>
  <si>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</si>
  <si>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</si>
  <si>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</si>
  <si>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</si>
  <si>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</si>
  <si>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</si>
  <si>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</si>
  <si>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</si>
  <si>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</si>
  <si>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</si>
  <si>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</si>
  <si>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</si>
  <si>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</si>
  <si>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</si>
  <si>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</si>
  <si>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</si>
  <si>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</si>
  <si>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</si>
  <si>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</si>
  <si>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</si>
  <si>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</si>
  <si>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</si>
  <si>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</si>
  <si>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</si>
  <si>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</si>
  <si>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</si>
  <si>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</si>
  <si>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</si>
  <si>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</si>
  <si>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</si>
  <si>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</si>
  <si>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</si>
  <si>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</si>
  <si>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</si>
  <si>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</si>
  <si>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</si>
  <si>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</si>
  <si>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</si>
  <si>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</si>
  <si>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</si>
  <si>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</si>
  <si>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</si>
  <si>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</si>
  <si>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</si>
  <si>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</si>
  <si>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</si>
  <si>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</si>
  <si>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</si>
  <si>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</si>
  <si>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</si>
  <si>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</si>
  <si>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</si>
  <si>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</si>
  <si>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</si>
  <si>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</si>
  <si>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</si>
  <si>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</si>
  <si>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</si>
  <si>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</si>
  <si>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</si>
  <si>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</si>
  <si>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</si>
  <si>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</si>
  <si>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</si>
  <si>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</si>
  <si>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</si>
  <si>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</si>
  <si>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</si>
  <si>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</si>
  <si>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</si>
  <si>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</si>
  <si>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</si>
  <si>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</si>
  <si>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</si>
  <si>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</si>
  <si>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</si>
  <si>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</si>
  <si>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</si>
  <si>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</si>
  <si>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</si>
  <si>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</si>
  <si>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</si>
  <si>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</si>
  <si>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</si>
  <si>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</si>
  <si>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</si>
  <si>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</si>
  <si>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</si>
  <si>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</si>
  <si>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</si>
  <si>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</si>
  <si>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</si>
  <si>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</si>
  <si>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</si>
  <si>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</si>
  <si>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</si>
  <si>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</si>
  <si>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</si>
  <si>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</si>
  <si>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</si>
  <si>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</si>
  <si>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</si>
  <si>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</si>
  <si>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</si>
  <si>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</si>
  <si>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</si>
  <si>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</si>
  <si>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</si>
  <si>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</si>
  <si>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</si>
  <si>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</si>
  <si>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</si>
  <si>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</si>
  <si>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</si>
  <si>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</si>
  <si>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</si>
  <si>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</si>
  <si>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</si>
  <si>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</si>
  <si>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</si>
  <si>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</si>
  <si>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</si>
  <si>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</si>
  <si>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</si>
  <si>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</si>
  <si>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</si>
  <si>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</si>
  <si>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</si>
  <si>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</si>
  <si>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</si>
  <si>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</si>
  <si>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</si>
  <si>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</si>
  <si>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</si>
  <si>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</si>
  <si>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</si>
  <si>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</si>
  <si>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</si>
  <si>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</si>
  <si>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</si>
  <si>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</si>
  <si>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</si>
  <si>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</si>
  <si>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</si>
  <si>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</si>
  <si>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</si>
  <si>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</si>
  <si>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</si>
  <si>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</si>
  <si>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</si>
  <si>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</si>
  <si>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</si>
  <si>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</si>
  <si>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</si>
  <si>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</si>
  <si>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</si>
  <si>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</si>
  <si>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</si>
  <si>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</si>
  <si>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</si>
  <si>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</si>
  <si>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</si>
  <si>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</si>
  <si>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</si>
  <si>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</si>
  <si>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</si>
  <si>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</si>
  <si>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</si>
  <si>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</si>
  <si>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</si>
  <si>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</si>
  <si>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</si>
  <si>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</si>
  <si>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</si>
  <si>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</si>
  <si>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</si>
  <si>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</si>
  <si>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</si>
  <si>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</si>
  <si>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</si>
  <si>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</si>
  <si>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</si>
  <si>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</si>
  <si>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</si>
  <si>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</si>
  <si>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</si>
  <si>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</si>
  <si>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</si>
  <si>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</si>
  <si>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</si>
  <si>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</si>
  <si>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</si>
  <si>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</si>
  <si>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</si>
  <si>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</si>
  <si>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</si>
  <si>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</si>
  <si>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</si>
  <si>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</si>
  <si>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</si>
  <si>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</si>
  <si>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</si>
  <si>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</si>
  <si>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</si>
  <si>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</si>
  <si>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</si>
  <si>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</si>
  <si>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</si>
  <si>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</si>
  <si>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</si>
  <si>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</si>
  <si>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</si>
  <si>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</si>
  <si>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</si>
  <si>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</si>
  <si>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</si>
  <si>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</si>
  <si>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</si>
  <si>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</si>
  <si>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</si>
  <si>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</si>
  <si>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</si>
  <si>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</si>
  <si>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</si>
  <si>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</si>
  <si>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</si>
  <si>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</si>
  <si>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</si>
  <si>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</si>
  <si>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</si>
  <si>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</si>
  <si>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</si>
  <si>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</si>
  <si>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</si>
  <si>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</si>
  <si>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</si>
  <si>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</si>
  <si>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</si>
  <si>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</si>
  <si>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</si>
  <si>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</si>
  <si>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</si>
  <si>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</si>
  <si>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</si>
  <si>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</si>
  <si>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</si>
  <si>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</si>
  <si>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</si>
  <si>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</si>
  <si>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</si>
  <si>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</si>
  <si>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</si>
  <si>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</si>
  <si>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</si>
  <si>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</si>
  <si>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</si>
  <si>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</si>
  <si>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</si>
  <si>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</si>
  <si>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</si>
  <si>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</si>
  <si>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</si>
  <si>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</si>
  <si>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</si>
  <si>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</si>
  <si>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</si>
  <si>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</si>
  <si>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</si>
  <si>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</si>
  <si>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</si>
  <si>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</si>
  <si>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</si>
  <si>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</si>
  <si>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</si>
  <si>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</si>
  <si>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</si>
  <si>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</si>
  <si>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</si>
  <si>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</si>
  <si>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</si>
  <si>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</si>
  <si>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</si>
  <si>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</si>
  <si>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</si>
  <si>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</si>
  <si>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</si>
  <si>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</si>
  <si>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</si>
  <si>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</si>
  <si>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</si>
  <si>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</si>
  <si>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</si>
  <si>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</si>
  <si>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</si>
  <si>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</si>
  <si>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</si>
  <si>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</si>
  <si>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</si>
  <si>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</si>
  <si>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</si>
  <si>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</si>
  <si>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</si>
  <si>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</si>
  <si>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</si>
  <si>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</si>
  <si>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</si>
  <si>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</si>
  <si>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</si>
  <si>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</si>
  <si>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</si>
  <si>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</si>
  <si>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</si>
  <si>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</si>
  <si>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</si>
  <si>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</si>
  <si>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</si>
  <si>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</si>
  <si>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</si>
  <si>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</si>
  <si>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</si>
  <si>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</si>
  <si>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</si>
  <si>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</si>
  <si>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</si>
  <si>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</si>
  <si>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</si>
  <si>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</si>
  <si>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</si>
  <si>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</si>
  <si>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</si>
  <si>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</si>
  <si>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</si>
  <si>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</si>
  <si>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</si>
  <si>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</si>
  <si>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</si>
  <si>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</si>
  <si>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</si>
  <si>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</si>
  <si>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</si>
  <si>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</si>
  <si>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</si>
  <si>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</si>
  <si>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</si>
  <si>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</si>
  <si>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</si>
  <si>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</si>
  <si>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</si>
  <si>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</si>
  <si>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</si>
  <si>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</si>
  <si>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</si>
  <si>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</si>
  <si>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</si>
  <si>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</si>
  <si>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</si>
  <si>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</si>
  <si>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</si>
  <si>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</si>
  <si>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</si>
  <si>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</si>
  <si>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</si>
  <si>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</si>
  <si>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</si>
  <si>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</si>
  <si>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</si>
  <si>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</si>
  <si>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</si>
  <si>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</si>
  <si>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</si>
  <si>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</si>
  <si>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</si>
  <si>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</si>
  <si>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</si>
  <si>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</si>
  <si>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</si>
  <si>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</si>
  <si>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</si>
  <si>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</si>
  <si>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</si>
  <si>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</si>
  <si>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</si>
  <si>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</si>
  <si>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</si>
  <si>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</si>
  <si>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</si>
  <si>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</si>
  <si>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</si>
  <si>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</si>
  <si>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</si>
  <si>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</si>
  <si>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</si>
  <si>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</si>
  <si>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</si>
  <si>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</si>
  <si>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</si>
  <si>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</si>
  <si>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</si>
  <si>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</si>
  <si>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</si>
  <si>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</si>
  <si>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</si>
  <si>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</si>
  <si>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</si>
  <si>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</si>
  <si>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</si>
  <si>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</si>
  <si>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</si>
  <si>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</si>
  <si>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</si>
  <si>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</si>
  <si>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</si>
  <si>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</si>
  <si>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</si>
  <si>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</si>
  <si>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</si>
  <si>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</si>
  <si>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</si>
  <si>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</si>
  <si>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</si>
  <si>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</si>
  <si>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</si>
  <si>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</si>
  <si>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</si>
  <si>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</si>
  <si>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</si>
  <si>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</si>
  <si>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</si>
  <si>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</si>
  <si>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</si>
  <si>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</si>
  <si>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</si>
  <si>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</si>
  <si>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</si>
  <si>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</si>
  <si>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</si>
  <si>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</si>
  <si>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</si>
  <si>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</si>
  <si>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</si>
  <si>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</si>
  <si>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</si>
  <si>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</si>
  <si>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</si>
  <si>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</si>
  <si>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</si>
  <si>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</si>
  <si>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</si>
  <si>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</si>
  <si>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</si>
  <si>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</si>
  <si>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</si>
  <si>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</si>
  <si>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</si>
  <si>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</si>
  <si>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</si>
  <si>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</si>
  <si>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</si>
  <si>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</si>
  <si>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</si>
  <si>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</si>
  <si>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</si>
  <si>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</si>
  <si>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</si>
  <si>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</si>
  <si>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</si>
  <si>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</si>
  <si>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</si>
  <si>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</si>
  <si>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</si>
  <si>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</si>
  <si>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</si>
  <si>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</si>
  <si>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</si>
  <si>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</si>
  <si>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</si>
  <si>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</si>
  <si>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</si>
  <si>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</si>
  <si>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</si>
  <si>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</si>
  <si>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</si>
  <si>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</si>
  <si>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</si>
  <si>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</si>
  <si>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</si>
  <si>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</si>
  <si>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</si>
  <si>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</si>
  <si>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</si>
  <si>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</si>
  <si>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</si>
  <si>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</si>
  <si>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</si>
  <si>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</si>
  <si>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</si>
  <si>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</si>
  <si>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</si>
  <si>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</si>
  <si>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</si>
  <si>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</si>
  <si>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</si>
  <si>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</si>
  <si>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</si>
  <si>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</si>
  <si>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</si>
  <si>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</si>
  <si>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</si>
  <si>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</si>
  <si>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</si>
  <si>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</si>
  <si>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</si>
  <si>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</si>
  <si>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</si>
  <si>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</si>
  <si>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</si>
  <si>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</si>
  <si>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</si>
  <si>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</si>
  <si>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</si>
  <si>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</si>
  <si>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</si>
  <si>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</si>
  <si>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</si>
  <si>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</si>
  <si>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</si>
  <si>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</si>
  <si>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</si>
  <si>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</si>
  <si>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</si>
  <si>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</si>
  <si>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</si>
  <si>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</si>
  <si>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</si>
  <si>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</si>
  <si>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</si>
  <si>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</si>
  <si>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</si>
  <si>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</si>
  <si>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</si>
  <si>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</si>
  <si>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</si>
  <si>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</si>
  <si>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</si>
  <si>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</si>
  <si>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</si>
  <si>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</si>
  <si>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</si>
  <si>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</si>
  <si>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</si>
  <si>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</si>
  <si>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</si>
  <si>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</si>
  <si>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</si>
  <si>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</si>
  <si>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</si>
  <si>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</si>
  <si>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</si>
  <si>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</si>
  <si>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</si>
  <si>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</si>
  <si>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</si>
  <si>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</si>
  <si>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</si>
  <si>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</si>
  <si>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</si>
  <si>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</si>
  <si>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</si>
  <si>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</si>
  <si>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</si>
  <si>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</si>
  <si>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</si>
  <si>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</si>
  <si>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</si>
  <si>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</si>
  <si>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</si>
  <si>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</si>
  <si>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</si>
  <si>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</si>
  <si>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</si>
  <si>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</si>
  <si>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</si>
  <si>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</si>
  <si>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</si>
  <si>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</si>
  <si>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</si>
  <si>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</si>
  <si>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</si>
  <si>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</si>
  <si>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</si>
  <si>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</si>
  <si>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</si>
  <si>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</si>
  <si>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</si>
  <si>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</si>
  <si>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</si>
  <si>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</si>
  <si>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</si>
  <si>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</si>
  <si>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</si>
  <si>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</si>
  <si>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</si>
  <si>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</si>
  <si>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</si>
  <si>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</si>
  <si>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</si>
  <si>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</si>
  <si>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</si>
  <si>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</si>
  <si>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</si>
  <si>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</si>
  <si>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</si>
  <si>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</si>
  <si>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</si>
  <si>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</si>
  <si>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</si>
  <si>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</si>
  <si>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</si>
  <si>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</si>
  <si>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</si>
  <si>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</si>
  <si>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</si>
  <si>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</si>
  <si>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</si>
  <si>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</si>
  <si>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</si>
  <si>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</si>
  <si>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</si>
  <si>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</si>
  <si>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</si>
  <si>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</si>
  <si>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</si>
  <si>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</si>
  <si>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</si>
  <si>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</si>
  <si>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</si>
  <si>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</si>
  <si>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</si>
  <si>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</si>
  <si>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</si>
  <si>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</si>
  <si>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</si>
  <si>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</si>
  <si>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</si>
  <si>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</si>
  <si>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</si>
  <si>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</si>
  <si>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</si>
  <si>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</si>
  <si>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</si>
  <si>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</si>
  <si>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</si>
  <si>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</si>
  <si>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</si>
  <si>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</si>
  <si>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</si>
  <si>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</si>
  <si>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</si>
  <si>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</si>
  <si>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</si>
  <si>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</si>
  <si>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</si>
  <si>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</si>
  <si>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</si>
  <si>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</si>
  <si>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</si>
  <si>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</si>
  <si>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</si>
  <si>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</si>
  <si>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</si>
  <si>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</si>
  <si>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</si>
  <si>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</si>
  <si>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</si>
  <si>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</si>
  <si>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</si>
  <si>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</si>
  <si>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</si>
  <si>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</si>
  <si>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</si>
  <si>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</si>
  <si>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</si>
  <si>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</si>
  <si>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</si>
  <si>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</si>
  <si>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</si>
  <si>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</si>
  <si>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</si>
  <si>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</si>
  <si>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</si>
  <si>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</si>
  <si>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</si>
  <si>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</si>
  <si>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</si>
  <si>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</si>
  <si>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</si>
  <si>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</si>
  <si>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</si>
  <si>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</si>
  <si>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</si>
  <si>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</si>
  <si>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</si>
  <si>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</si>
  <si>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</si>
  <si>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</si>
  <si>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</si>
  <si>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</si>
  <si>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</si>
  <si>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</si>
  <si>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</si>
  <si>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</si>
  <si>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</si>
  <si>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</si>
  <si>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</si>
  <si>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</si>
  <si>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</si>
  <si>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</si>
  <si>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</si>
  <si>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</si>
  <si>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</si>
  <si>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</si>
  <si>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</si>
  <si>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</si>
  <si>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</si>
  <si>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</si>
  <si>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</si>
  <si>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</si>
  <si>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</si>
  <si>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</si>
  <si>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</si>
  <si>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</si>
  <si>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</si>
  <si>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</si>
  <si>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</si>
  <si>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</si>
  <si>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</si>
  <si>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</si>
  <si>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</si>
  <si>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</si>
  <si>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</si>
  <si>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</si>
  <si>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</si>
  <si>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</si>
  <si>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</si>
  <si>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</si>
  <si>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</si>
  <si>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</si>
  <si>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</si>
  <si>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</si>
  <si>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</si>
  <si>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</si>
  <si>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</si>
  <si>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</si>
  <si>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</si>
  <si>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</si>
  <si>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</si>
  <si>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</si>
  <si>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</si>
  <si>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</si>
  <si>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</si>
  <si>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</si>
  <si>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</si>
  <si>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</si>
  <si>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</si>
  <si>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</si>
  <si>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</si>
  <si>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</si>
  <si>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</si>
  <si>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</si>
  <si>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</si>
  <si>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</si>
  <si>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</si>
  <si>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</si>
  <si>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</si>
  <si>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</si>
  <si>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</si>
  <si>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</si>
  <si>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</si>
  <si>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</si>
  <si>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</si>
  <si>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</si>
  <si>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</si>
  <si>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</si>
  <si>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</si>
  <si>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</si>
  <si>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</si>
  <si>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</si>
  <si>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</si>
  <si>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</si>
  <si>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</si>
  <si>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</si>
  <si>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</si>
  <si>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</si>
  <si>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</si>
  <si>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</si>
  <si>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</si>
  <si>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</si>
  <si>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</si>
  <si>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</si>
  <si>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</si>
  <si>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</si>
  <si>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</si>
  <si>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</si>
  <si>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</si>
  <si>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</si>
  <si>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</si>
  <si>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</si>
  <si>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</si>
  <si>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</si>
  <si>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</si>
  <si>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</si>
  <si>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</si>
  <si>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</si>
  <si>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</si>
  <si>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</si>
  <si>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</si>
  <si>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</si>
  <si>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</si>
  <si>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</si>
  <si>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</si>
  <si>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</si>
  <si>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</si>
  <si>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</si>
  <si>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</si>
  <si>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</si>
  <si>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</si>
  <si>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</si>
  <si>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</si>
  <si>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</si>
  <si>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</si>
  <si>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</si>
  <si>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</si>
  <si>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</si>
  <si>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</si>
  <si>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</si>
  <si>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</si>
  <si>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</si>
  <si>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</si>
  <si>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</si>
  <si>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</si>
  <si>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</si>
  <si>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</si>
  <si>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</si>
  <si>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</si>
  <si>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</si>
  <si>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</si>
  <si>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</si>
  <si>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</si>
  <si>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</si>
  <si>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</si>
  <si>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</si>
  <si>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</si>
  <si>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</si>
  <si>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</si>
  <si>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</si>
  <si>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</si>
  <si>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</si>
  <si>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</si>
  <si>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</si>
  <si>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</si>
  <si>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</si>
  <si>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</si>
  <si>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</si>
  <si>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</si>
  <si>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</si>
  <si>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</si>
  <si>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</si>
  <si>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</si>
  <si>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</si>
  <si>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</si>
  <si>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</si>
  <si>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</si>
  <si>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</si>
  <si>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</si>
  <si>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</si>
  <si>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</si>
  <si>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</si>
  <si>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</si>
  <si>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</si>
  <si>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</si>
  <si>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</si>
  <si>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</si>
  <si>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</si>
  <si>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</si>
  <si>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</si>
  <si>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</si>
  <si>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</si>
  <si>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</si>
  <si>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</si>
  <si>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</si>
  <si>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</si>
  <si>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</si>
  <si>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</si>
  <si>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</si>
  <si>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</si>
  <si>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</si>
  <si>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</si>
  <si>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</si>
  <si>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</si>
  <si>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</si>
  <si>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</si>
  <si>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</si>
  <si>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</si>
  <si>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</si>
  <si>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</si>
  <si>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</si>
  <si>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</si>
  <si>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</si>
  <si>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</si>
  <si>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</si>
  <si>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</si>
  <si>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</si>
  <si>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</si>
  <si>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</si>
  <si>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</si>
  <si>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</si>
  <si>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</si>
  <si>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</si>
  <si>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</si>
  <si>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</si>
  <si>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</si>
  <si>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</si>
  <si>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</si>
  <si>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</si>
  <si>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</si>
  <si>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</si>
  <si>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</si>
  <si>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</si>
  <si>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</si>
  <si>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</si>
  <si>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</si>
  <si>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</si>
  <si>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</si>
  <si>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</si>
  <si>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</si>
  <si>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</si>
  <si>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</si>
  <si>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</si>
  <si>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</si>
  <si>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</si>
  <si>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</si>
  <si>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</si>
  <si>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</si>
  <si>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</si>
  <si>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</si>
  <si>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</si>
  <si>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</si>
  <si>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</si>
  <si>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</si>
  <si>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</si>
  <si>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</si>
  <si>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</si>
  <si>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</si>
  <si>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</si>
  <si>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</si>
  <si>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</si>
  <si>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</si>
  <si>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</si>
  <si>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</si>
  <si>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</si>
  <si>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</si>
  <si>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</si>
  <si>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</si>
  <si>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</si>
  <si>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</si>
  <si>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</si>
  <si>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</si>
  <si>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</si>
  <si>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</si>
  <si>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</si>
  <si>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</si>
  <si>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</si>
  <si>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</si>
  <si>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</si>
  <si>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</si>
  <si>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</si>
  <si>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</si>
  <si>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</si>
  <si>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</si>
  <si>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</si>
  <si>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</si>
  <si>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</si>
  <si>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</si>
  <si>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</si>
  <si>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</si>
  <si>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</si>
  <si>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</si>
  <si>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</si>
  <si>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</si>
  <si>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</si>
  <si>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</si>
  <si>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</si>
  <si>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</si>
  <si>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</si>
  <si>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</si>
  <si>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</si>
  <si>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</si>
  <si>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</si>
  <si>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</si>
  <si>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</si>
  <si>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</si>
  <si>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</si>
  <si>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</si>
  <si>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</si>
  <si>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</si>
  <si>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</si>
  <si>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</si>
  <si>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</si>
  <si>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</si>
  <si>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</si>
  <si>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</si>
  <si>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</si>
  <si>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</si>
  <si>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</si>
  <si>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</si>
  <si>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</si>
  <si>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</si>
  <si>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</si>
  <si>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</si>
  <si>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</si>
  <si>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</si>
  <si>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</si>
  <si>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</si>
  <si>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</si>
  <si>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</si>
  <si>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</si>
  <si>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</si>
  <si>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</si>
  <si>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</si>
  <si>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</si>
  <si>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</si>
  <si>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</si>
  <si>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</si>
  <si>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</si>
  <si>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</si>
  <si>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</si>
  <si>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</si>
  <si>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</si>
  <si>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</si>
  <si>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</si>
  <si>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</si>
  <si>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</si>
  <si>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</si>
  <si>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</si>
  <si>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</si>
  <si>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</si>
  <si>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</si>
  <si>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</si>
  <si>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</si>
  <si>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</si>
  <si>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</si>
  <si>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</si>
  <si>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</si>
  <si>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</si>
  <si>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</si>
  <si>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</si>
  <si>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</si>
  <si>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</si>
  <si>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</si>
  <si>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</si>
  <si>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</si>
  <si>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</si>
  <si>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</si>
  <si>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</si>
  <si>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</si>
  <si>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</si>
  <si>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</si>
  <si>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</si>
  <si>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</si>
  <si>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</si>
  <si>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</si>
  <si>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</si>
  <si>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</si>
  <si>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</si>
  <si>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</si>
  <si>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</si>
  <si>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</si>
  <si>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</si>
  <si>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</si>
  <si>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</si>
  <si>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</si>
  <si>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</si>
  <si>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</si>
  <si>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</si>
  <si>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</si>
  <si>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</si>
  <si>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</si>
  <si>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</si>
  <si>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</si>
  <si>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</si>
  <si>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</si>
  <si>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</si>
  <si>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</si>
  <si>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</si>
  <si>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</si>
  <si>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</si>
  <si>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</si>
  <si>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</si>
  <si>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</si>
  <si>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</si>
  <si>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</si>
  <si>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</si>
  <si>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</si>
  <si>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</si>
  <si>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</si>
  <si>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</si>
  <si>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</si>
  <si>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</si>
  <si>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</si>
  <si>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</si>
  <si>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</si>
  <si>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</si>
  <si>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</si>
  <si>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</si>
  <si>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</si>
  <si>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</si>
  <si>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</si>
  <si>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</si>
  <si>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</si>
  <si>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</si>
  <si>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</si>
  <si>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</si>
  <si>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</si>
  <si>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</si>
  <si>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</si>
  <si>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</si>
  <si>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</si>
  <si>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</si>
  <si>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</si>
  <si>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</si>
  <si>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</si>
  <si>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</si>
  <si>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</si>
  <si>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</si>
  <si>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</si>
  <si>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</si>
  <si>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</si>
  <si>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</si>
  <si>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</si>
  <si>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</si>
  <si>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</si>
  <si>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</si>
  <si>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</si>
  <si>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</si>
  <si>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</si>
  <si>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</si>
  <si>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</si>
  <si>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</si>
  <si>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</si>
  <si>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</si>
  <si>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</si>
  <si>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</si>
  <si>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</si>
  <si>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</si>
  <si>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</si>
  <si>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</si>
  <si>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</si>
  <si>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</si>
  <si>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</si>
  <si>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</si>
  <si>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</si>
  <si>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</si>
  <si>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</si>
  <si>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</si>
  <si>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</si>
  <si>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</si>
  <si>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</si>
  <si>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</si>
  <si>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</si>
  <si>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</si>
  <si>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</si>
  <si>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</si>
  <si>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</si>
  <si>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</si>
  <si>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</si>
  <si>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</si>
  <si>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</si>
  <si>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</si>
  <si>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</si>
  <si>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</si>
  <si>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</si>
  <si>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</si>
  <si>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</si>
  <si>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</si>
  <si>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</si>
  <si>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</si>
  <si>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</si>
  <si>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</si>
  <si>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</si>
  <si>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</si>
  <si>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</si>
  <si>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</si>
  <si>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</si>
  <si>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</si>
  <si>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</si>
  <si>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</si>
  <si>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</si>
  <si>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</si>
  <si>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</si>
  <si>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</si>
  <si>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</si>
  <si>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</si>
  <si>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</si>
  <si>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</si>
  <si>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</si>
  <si>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</si>
  <si>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</si>
  <si>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</si>
  <si>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</si>
  <si>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</si>
  <si>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</si>
  <si>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</si>
  <si>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</si>
  <si>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</si>
  <si>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</si>
  <si>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</si>
  <si>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</si>
  <si>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</si>
  <si>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</si>
  <si>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</si>
  <si>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</si>
  <si>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</si>
  <si>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</si>
  <si>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</si>
  <si>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</si>
  <si>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</si>
  <si>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</si>
  <si>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</si>
  <si>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</si>
  <si>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</si>
  <si>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</si>
  <si>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</si>
  <si>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</si>
  <si>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</si>
  <si>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</si>
  <si>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</si>
  <si>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</si>
  <si>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</si>
  <si>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</si>
  <si>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</si>
  <si>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</si>
  <si>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</si>
  <si>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</si>
  <si>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</si>
  <si>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</si>
  <si>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</si>
  <si>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</si>
  <si>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</si>
  <si>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</si>
  <si>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</si>
  <si>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</si>
  <si>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</si>
  <si>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</si>
  <si>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</si>
  <si>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</si>
  <si>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</si>
  <si>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</si>
  <si>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</si>
  <si>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</si>
  <si>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</si>
  <si>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</si>
  <si>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</si>
  <si>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</si>
  <si>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</si>
  <si>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</si>
  <si>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</si>
  <si>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</si>
  <si>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</si>
  <si>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</si>
  <si>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</si>
  <si>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</si>
  <si>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</si>
  <si>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</si>
  <si>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</si>
  <si>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</si>
  <si>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</si>
  <si>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</si>
  <si>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</si>
  <si>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</si>
  <si>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</si>
  <si>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</si>
  <si>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</si>
  <si>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</si>
  <si>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</si>
  <si>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</si>
  <si>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</si>
  <si>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</si>
  <si>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</si>
  <si>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</si>
  <si>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</si>
  <si>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</si>
  <si>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</si>
  <si>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</si>
  <si>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</si>
  <si>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</si>
  <si>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</si>
  <si>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</si>
  <si>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</si>
  <si>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</si>
  <si>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</si>
  <si>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</si>
  <si>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</si>
  <si>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</si>
  <si>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</si>
  <si>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</si>
  <si>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</si>
  <si>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</si>
  <si>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</si>
  <si>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</si>
  <si>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</si>
  <si>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</si>
  <si>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</si>
  <si>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</si>
  <si>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</si>
  <si>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</si>
  <si>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</si>
  <si>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</si>
  <si>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</si>
  <si>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</si>
  <si>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</si>
  <si>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</si>
  <si>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</si>
  <si>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</si>
  <si>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</si>
  <si>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</si>
  <si>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</si>
  <si>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</si>
  <si>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</si>
  <si>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</si>
  <si>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</si>
  <si>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</si>
  <si>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</si>
  <si>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</si>
  <si>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</si>
  <si>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</si>
  <si>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</si>
  <si>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</si>
  <si>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</si>
  <si>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</si>
  <si>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</si>
  <si>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</si>
  <si>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</si>
  <si>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</si>
  <si>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</si>
  <si>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</si>
  <si>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</si>
  <si>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</si>
  <si>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</si>
  <si>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</si>
  <si>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</si>
  <si>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</si>
  <si>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</si>
  <si>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</si>
  <si>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</si>
  <si>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</si>
  <si>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</si>
  <si>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</si>
  <si>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</si>
  <si>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</si>
  <si>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</si>
  <si>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</si>
  <si>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</si>
  <si>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</si>
  <si>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</si>
  <si>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</si>
  <si>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</si>
  <si>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</si>
  <si>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</si>
  <si>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</si>
  <si>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</si>
  <si>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</si>
  <si>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</si>
  <si>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</si>
  <si>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</si>
  <si>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</si>
  <si>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</si>
  <si>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</si>
  <si>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</si>
  <si>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</si>
  <si>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</si>
  <si>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</si>
  <si>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</si>
  <si>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</si>
  <si>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</si>
  <si>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</si>
  <si>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</si>
  <si>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</si>
  <si>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</si>
  <si>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</si>
  <si>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</si>
  <si>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</si>
  <si>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</si>
  <si>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</si>
  <si>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</si>
  <si>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</si>
  <si>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</si>
  <si>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</si>
  <si>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</si>
  <si>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</si>
  <si>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</si>
  <si>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</si>
  <si>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</si>
  <si>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</si>
  <si>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</si>
  <si>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</si>
  <si>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</si>
  <si>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</si>
  <si>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</si>
  <si>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</si>
  <si>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</si>
  <si>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</si>
  <si>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</si>
  <si>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</si>
  <si>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</si>
  <si>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</si>
  <si>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</si>
  <si>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</si>
  <si>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</si>
  <si>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</si>
  <si>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</si>
  <si>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</si>
  <si>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</si>
  <si>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</si>
  <si>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</si>
  <si>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</si>
  <si>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</si>
  <si>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</si>
  <si>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</si>
  <si>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</si>
  <si>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</si>
  <si>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</si>
  <si>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</si>
  <si>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</si>
  <si>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</si>
  <si>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</si>
  <si>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</si>
  <si>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</si>
  <si>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</si>
  <si>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</si>
  <si>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</si>
  <si>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</si>
  <si>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</si>
  <si>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</si>
  <si>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</si>
  <si>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</si>
  <si>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</si>
  <si>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</si>
  <si>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</si>
  <si>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</si>
  <si>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</si>
  <si>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</si>
  <si>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</si>
  <si>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</si>
  <si>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</si>
  <si>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</si>
  <si>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</si>
  <si>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</si>
  <si>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</si>
  <si>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</si>
  <si>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</si>
  <si>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</si>
  <si>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</si>
  <si>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</si>
  <si>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</si>
  <si>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</si>
  <si>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</si>
  <si>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</si>
  <si>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</si>
  <si>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</si>
  <si>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</si>
  <si>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</si>
  <si>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</si>
  <si>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</si>
  <si>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</si>
  <si>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</si>
  <si>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</si>
  <si>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</si>
  <si>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</si>
  <si>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</si>
  <si>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</si>
  <si>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</si>
  <si>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</si>
  <si>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</si>
  <si>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</si>
  <si>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</si>
  <si>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</si>
  <si>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</si>
  <si>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</si>
  <si>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</si>
  <si>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</si>
  <si>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</si>
  <si>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</si>
  <si>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</si>
  <si>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</si>
  <si>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</si>
  <si>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</si>
  <si>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</si>
  <si>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</si>
  <si>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</si>
  <si>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</si>
  <si>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</si>
  <si>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</si>
  <si>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</si>
  <si>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</si>
  <si>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</si>
  <si>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</si>
  <si>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</si>
  <si>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</si>
  <si>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</si>
  <si>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</si>
  <si>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</si>
  <si>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</si>
  <si>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</si>
  <si>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</si>
  <si>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</si>
  <si>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</si>
  <si>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</si>
  <si>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</si>
  <si>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</si>
  <si>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</si>
  <si>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</si>
  <si>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</si>
  <si>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</si>
  <si>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</si>
  <si>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</si>
  <si>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</si>
  <si>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</si>
  <si>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</si>
  <si>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</si>
  <si>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</si>
  <si>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</si>
  <si>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</si>
  <si>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</si>
  <si>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</si>
  <si>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</si>
  <si>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</si>
  <si>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</si>
  <si>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</si>
  <si>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</si>
  <si>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</si>
  <si>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</si>
  <si>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</si>
  <si>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</si>
  <si>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</si>
  <si>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</si>
  <si>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</si>
  <si>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</si>
  <si>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</si>
  <si>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</si>
  <si>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</si>
  <si>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</si>
  <si>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</si>
  <si>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</si>
  <si>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</si>
  <si>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</si>
  <si>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</si>
  <si>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</si>
  <si>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</si>
  <si>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</si>
  <si>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</si>
  <si>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</si>
  <si>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</si>
  <si>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</si>
  <si>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</si>
  <si>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</si>
  <si>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</si>
  <si>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</si>
  <si>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</si>
  <si>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</si>
  <si>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</si>
  <si>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</si>
  <si>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</si>
  <si>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</si>
  <si>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</si>
  <si>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</si>
  <si>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</si>
  <si>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</si>
  <si>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</si>
  <si>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</si>
  <si>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</si>
  <si>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2021-23-10000808</t>
  </si>
  <si>
    <t>PRESTAR LOS SERVICIOS DE EDUCACION INICIAL EN EL MARCO DE LA ATENCION INTEGRAL DESARROLLO INFANTIL CENTRO DE DESARROLLO INFANTIL, DE CONFORMIDAD CON EL MANUAL OPERATIVO DE LA MODALIDAD INSTITUCIONAL EL LINEAMIENTO TECNICO PARA LA ATENCION A LA PRIMERA INFANCIA Y LAS DIRECTRICES ESTABLECIDAS POR EL ICBF EN ARMONIA CON LA POLITICA DE ESTADO PARA EL DESARRROLLO INTEGRAL DE LA PRIMERA INFANCIA DE CERO A SIEMPRE.</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</si>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</sst>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 zoomScale="80" zoomScaleNormal="80"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44194.487571990743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8" t="str">
        <f>HYPERLINK("#Integrante_1!A109","CAPACIDAD RESIDUAL")</f>
        <v>CAPACIDAD RESIDUAL</v>
      </c>
      <c r="F8" s="209"/>
      <c r="G8" s="210"/>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8" t="str">
        <f>HYPERLINK("#Integrante_1!A162","TALENTO HUMANO")</f>
        <v>TALENTO HUMANO</v>
      </c>
      <c r="F9" s="209"/>
      <c r="G9" s="210"/>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8" t="str">
        <f>HYPERLINK("#Integrante_1!F162","INFRAESTRUCTURA")</f>
        <v>INFRAESTRUCTURA</v>
      </c>
      <c r="F10" s="209"/>
      <c r="G10" s="210"/>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220</v>
      </c>
      <c r="I15" s="32" t="s">
        <v>2629</v>
      </c>
      <c r="J15" s="110" t="s">
        <v>2637</v>
      </c>
      <c r="L15" s="201" t="s">
        <v>8</v>
      </c>
      <c r="M15" s="201"/>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11"/>
      <c r="I20" s="148" t="s">
        <v>220</v>
      </c>
      <c r="J20" s="149" t="s">
        <v>497</v>
      </c>
      <c r="K20" s="150">
        <v>3551163888</v>
      </c>
      <c r="L20" s="151">
        <v>44197</v>
      </c>
      <c r="M20" s="151">
        <v>44561</v>
      </c>
      <c r="N20" s="134">
        <f>+(M20-L20)/30</f>
        <v>12.133333333333333</v>
      </c>
      <c r="O20" s="137"/>
      <c r="U20" s="133"/>
      <c r="V20" s="107">
        <f ca="1">NOW()</f>
        <v>44194.487571990743</v>
      </c>
      <c r="W20" s="107">
        <f ca="1">NOW()</f>
        <v>44194.487571990743</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FUNDACIÓN BETEL CASA DE DIOS</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2711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2712</v>
      </c>
      <c r="E49" s="144">
        <v>41673</v>
      </c>
      <c r="F49" s="144">
        <v>42034</v>
      </c>
      <c r="G49" s="171">
        <f t="shared" ref="G49:G107" si="2">IF(AND(E49&lt;&gt;"",F49&lt;&gt;""),((F49-E49)/30),"")</f>
        <v>12.033333333333333</v>
      </c>
      <c r="H49" s="123" t="s">
        <v>2715</v>
      </c>
      <c r="I49" s="122" t="s">
        <v>220</v>
      </c>
      <c r="J49" s="122" t="s">
        <v>490</v>
      </c>
      <c r="K49" s="124" t="s">
        <v>2716</v>
      </c>
      <c r="L49" s="117" t="s">
        <v>26</v>
      </c>
      <c r="M49" s="118">
        <v>1</v>
      </c>
      <c r="N49" s="117" t="s">
        <v>27</v>
      </c>
      <c r="O49" s="117" t="s">
        <v>26</v>
      </c>
      <c r="P49" s="80"/>
    </row>
    <row r="50" spans="1:16" s="6" customFormat="1" ht="24.75" customHeight="1" x14ac:dyDescent="0.25">
      <c r="A50" s="142">
        <v>3</v>
      </c>
      <c r="B50" s="123" t="s">
        <v>2687</v>
      </c>
      <c r="C50" s="114" t="s">
        <v>31</v>
      </c>
      <c r="D50" s="122" t="s">
        <v>2712</v>
      </c>
      <c r="E50" s="144">
        <v>41673</v>
      </c>
      <c r="F50" s="144">
        <v>42034</v>
      </c>
      <c r="G50" s="171">
        <f t="shared" si="2"/>
        <v>12.033333333333333</v>
      </c>
      <c r="H50" s="123" t="s">
        <v>2715</v>
      </c>
      <c r="I50" s="122" t="s">
        <v>220</v>
      </c>
      <c r="J50" s="122" t="s">
        <v>494</v>
      </c>
      <c r="K50" s="124" t="s">
        <v>2716</v>
      </c>
      <c r="L50" s="117" t="s">
        <v>26</v>
      </c>
      <c r="M50" s="118">
        <v>1</v>
      </c>
      <c r="N50" s="117" t="s">
        <v>27</v>
      </c>
      <c r="O50" s="117" t="s">
        <v>26</v>
      </c>
      <c r="P50" s="80"/>
    </row>
    <row r="51" spans="1:16" s="6" customFormat="1" ht="24.75" customHeight="1" outlineLevel="1" x14ac:dyDescent="0.25">
      <c r="A51" s="142">
        <v>4</v>
      </c>
      <c r="B51" s="123" t="s">
        <v>2687</v>
      </c>
      <c r="C51" s="114" t="s">
        <v>31</v>
      </c>
      <c r="D51" s="122" t="s">
        <v>2712</v>
      </c>
      <c r="E51" s="144">
        <v>41673</v>
      </c>
      <c r="F51" s="144">
        <v>42034</v>
      </c>
      <c r="G51" s="171">
        <f t="shared" si="2"/>
        <v>12.033333333333333</v>
      </c>
      <c r="H51" s="123" t="s">
        <v>2715</v>
      </c>
      <c r="I51" s="122" t="s">
        <v>220</v>
      </c>
      <c r="J51" s="122" t="s">
        <v>495</v>
      </c>
      <c r="K51" s="124" t="s">
        <v>2716</v>
      </c>
      <c r="L51" s="117" t="s">
        <v>26</v>
      </c>
      <c r="M51" s="118">
        <v>1</v>
      </c>
      <c r="N51" s="117" t="s">
        <v>27</v>
      </c>
      <c r="O51" s="117" t="s">
        <v>26</v>
      </c>
      <c r="P51" s="80"/>
    </row>
    <row r="52" spans="1:16" s="7" customFormat="1" ht="24.75" customHeight="1" outlineLevel="1" x14ac:dyDescent="0.25">
      <c r="A52" s="143">
        <v>5</v>
      </c>
      <c r="B52" s="123" t="s">
        <v>2687</v>
      </c>
      <c r="C52" s="114" t="s">
        <v>31</v>
      </c>
      <c r="D52" s="122" t="s">
        <v>2713</v>
      </c>
      <c r="E52" s="144">
        <v>42037</v>
      </c>
      <c r="F52" s="144">
        <v>42369</v>
      </c>
      <c r="G52" s="171">
        <f t="shared" si="2"/>
        <v>11.066666666666666</v>
      </c>
      <c r="H52" s="120" t="s">
        <v>2717</v>
      </c>
      <c r="I52" s="122" t="s">
        <v>220</v>
      </c>
      <c r="J52" s="122" t="s">
        <v>490</v>
      </c>
      <c r="K52" s="124" t="s">
        <v>2718</v>
      </c>
      <c r="L52" s="117" t="s">
        <v>26</v>
      </c>
      <c r="M52" s="118">
        <v>1</v>
      </c>
      <c r="N52" s="117" t="s">
        <v>27</v>
      </c>
      <c r="O52" s="117" t="s">
        <v>26</v>
      </c>
      <c r="P52" s="81"/>
    </row>
    <row r="53" spans="1:16" s="7" customFormat="1" ht="24.75" customHeight="1" outlineLevel="1" x14ac:dyDescent="0.25">
      <c r="A53" s="143">
        <v>6</v>
      </c>
      <c r="B53" s="123" t="s">
        <v>2687</v>
      </c>
      <c r="C53" s="114" t="s">
        <v>31</v>
      </c>
      <c r="D53" s="122" t="s">
        <v>2714</v>
      </c>
      <c r="E53" s="144">
        <v>40932</v>
      </c>
      <c r="F53" s="144">
        <v>41274</v>
      </c>
      <c r="G53" s="171">
        <f t="shared" si="2"/>
        <v>11.4</v>
      </c>
      <c r="H53" s="123" t="s">
        <v>2719</v>
      </c>
      <c r="I53" s="122" t="s">
        <v>453</v>
      </c>
      <c r="J53" s="122" t="s">
        <v>963</v>
      </c>
      <c r="K53" s="124" t="s">
        <v>2720</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37" t="s">
        <v>2674</v>
      </c>
      <c r="J179" s="238"/>
      <c r="K179" s="238"/>
      <c r="L179" s="239"/>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106534916.64</v>
      </c>
      <c r="F185" s="94"/>
      <c r="G185" s="95"/>
      <c r="H185" s="90"/>
      <c r="I185" s="92" t="s">
        <v>2632</v>
      </c>
      <c r="J185" s="183">
        <f>M179</f>
        <v>0.02</v>
      </c>
      <c r="K185" s="230" t="s">
        <v>2633</v>
      </c>
      <c r="L185" s="230"/>
      <c r="M185" s="96">
        <f>+J185*K20</f>
        <v>71023277.760000005</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 zoomScale="85" zoomScaleNormal="85" zoomScaleSheetLayoutView="40" zoomScalePageLayoutView="40" workbookViewId="0">
      <selection activeCell="O21" sqref="O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44194.487571990743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8" t="str">
        <f>HYPERLINK("#Integrante_2!A109","CAPACIDAD RESIDUAL")</f>
        <v>CAPACIDAD RESIDUAL</v>
      </c>
      <c r="F8" s="209"/>
      <c r="G8" s="210"/>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8" t="str">
        <f>HYPERLINK("#Integrante_2!A162","TALENTO HUMANO")</f>
        <v>TALENTO HUMANO</v>
      </c>
      <c r="F9" s="209"/>
      <c r="G9" s="210"/>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8" t="str">
        <f>HYPERLINK("#Integrante_2!F162","INFRAESTRUCTURA")</f>
        <v>INFRAESTRUCTURA</v>
      </c>
      <c r="F10" s="209"/>
      <c r="G10" s="210"/>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64</v>
      </c>
      <c r="I15" s="32" t="s">
        <v>2629</v>
      </c>
      <c r="J15" s="110" t="s">
        <v>2637</v>
      </c>
      <c r="L15" s="201" t="s">
        <v>8</v>
      </c>
      <c r="M15" s="201"/>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11"/>
      <c r="I20" s="148" t="s">
        <v>220</v>
      </c>
      <c r="J20" s="149" t="s">
        <v>497</v>
      </c>
      <c r="K20" s="150">
        <v>3551163888</v>
      </c>
      <c r="L20" s="151">
        <v>44197</v>
      </c>
      <c r="M20" s="151">
        <v>44561</v>
      </c>
      <c r="N20" s="134">
        <f>+(M20-L20)/30</f>
        <v>12.133333333333333</v>
      </c>
      <c r="O20" s="137"/>
      <c r="U20" s="133"/>
      <c r="V20" s="107">
        <f ca="1">NOW()</f>
        <v>44194.487571990743</v>
      </c>
      <c r="W20" s="107">
        <f ca="1">NOW()</f>
        <v>44194.487571990743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COOPERATIVA DE PROFESIONALES AL SERVICIO DE LA NIÑEZ Y LA FAMILIA COOPROSENIFA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2711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2706</v>
      </c>
      <c r="E48" s="144">
        <v>41550</v>
      </c>
      <c r="F48" s="144">
        <v>41943</v>
      </c>
      <c r="G48" s="171">
        <f>IF(AND(E48&lt;&gt;"",F48&lt;&gt;""),((F48-E48)/30),"")</f>
        <v>13.1</v>
      </c>
      <c r="H48" s="123" t="s">
        <v>2708</v>
      </c>
      <c r="I48" s="122" t="s">
        <v>220</v>
      </c>
      <c r="J48" s="122" t="s">
        <v>497</v>
      </c>
      <c r="K48" s="124">
        <v>1494187681</v>
      </c>
      <c r="L48" s="125" t="s">
        <v>1148</v>
      </c>
      <c r="M48" s="180">
        <v>1</v>
      </c>
      <c r="N48" s="125" t="s">
        <v>27</v>
      </c>
      <c r="O48" s="125" t="s">
        <v>1148</v>
      </c>
      <c r="P48" s="80"/>
    </row>
    <row r="49" spans="1:16" s="6" customFormat="1" ht="24.75" customHeight="1" x14ac:dyDescent="0.25">
      <c r="A49" s="142">
        <v>2</v>
      </c>
      <c r="B49" s="123" t="s">
        <v>2693</v>
      </c>
      <c r="C49" s="125" t="s">
        <v>31</v>
      </c>
      <c r="D49" s="122" t="s">
        <v>2707</v>
      </c>
      <c r="E49" s="144">
        <v>41396</v>
      </c>
      <c r="F49" s="144">
        <v>41640</v>
      </c>
      <c r="G49" s="171">
        <f t="shared" ref="G49:G107" si="1">IF(AND(E49&lt;&gt;"",F49&lt;&gt;""),((F49-E49)/30),"")</f>
        <v>8.1333333333333329</v>
      </c>
      <c r="H49" s="123" t="s">
        <v>2709</v>
      </c>
      <c r="I49" s="122" t="s">
        <v>220</v>
      </c>
      <c r="J49" s="122" t="s">
        <v>497</v>
      </c>
      <c r="K49" s="124">
        <v>1475027588</v>
      </c>
      <c r="L49" s="125" t="s">
        <v>1148</v>
      </c>
      <c r="M49" s="180">
        <v>1</v>
      </c>
      <c r="N49" s="125" t="s">
        <v>27</v>
      </c>
      <c r="O49" s="125" t="s">
        <v>1148</v>
      </c>
      <c r="P49" s="80"/>
    </row>
    <row r="50" spans="1:16" s="6" customFormat="1" ht="24.75" customHeight="1" x14ac:dyDescent="0.25">
      <c r="A50" s="142">
        <v>3</v>
      </c>
      <c r="B50" s="123" t="s">
        <v>2693</v>
      </c>
      <c r="C50" s="125" t="s">
        <v>31</v>
      </c>
      <c r="D50" s="122" t="s">
        <v>2696</v>
      </c>
      <c r="E50" s="144">
        <v>42060</v>
      </c>
      <c r="F50" s="144">
        <v>42272</v>
      </c>
      <c r="G50" s="171">
        <f t="shared" si="1"/>
        <v>7.0666666666666664</v>
      </c>
      <c r="H50" s="123" t="s">
        <v>2699</v>
      </c>
      <c r="I50" s="122" t="s">
        <v>220</v>
      </c>
      <c r="J50" s="122" t="s">
        <v>497</v>
      </c>
      <c r="K50" s="124">
        <v>2540000000</v>
      </c>
      <c r="L50" s="125" t="s">
        <v>1148</v>
      </c>
      <c r="M50" s="180">
        <v>1</v>
      </c>
      <c r="N50" s="125" t="s">
        <v>27</v>
      </c>
      <c r="O50" s="125" t="s">
        <v>1148</v>
      </c>
      <c r="P50" s="80"/>
    </row>
    <row r="51" spans="1:16" s="6" customFormat="1" ht="24.75" customHeight="1" outlineLevel="1" x14ac:dyDescent="0.25">
      <c r="A51" s="142">
        <v>4</v>
      </c>
      <c r="B51" s="123" t="s">
        <v>2687</v>
      </c>
      <c r="C51" s="125" t="s">
        <v>31</v>
      </c>
      <c r="D51" s="122" t="s">
        <v>2690</v>
      </c>
      <c r="E51" s="144">
        <v>41088</v>
      </c>
      <c r="F51" s="144">
        <v>41274</v>
      </c>
      <c r="G51" s="171">
        <f t="shared" si="1"/>
        <v>6.2</v>
      </c>
      <c r="H51" s="123" t="s">
        <v>2692</v>
      </c>
      <c r="I51" s="122" t="s">
        <v>220</v>
      </c>
      <c r="J51" s="122" t="s">
        <v>508</v>
      </c>
      <c r="K51" s="124">
        <v>488695680</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2687</v>
      </c>
      <c r="C60" s="125" t="s">
        <v>31</v>
      </c>
      <c r="D60" s="122" t="s">
        <v>2689</v>
      </c>
      <c r="E60" s="144">
        <v>41256</v>
      </c>
      <c r="F60" s="144">
        <v>42004</v>
      </c>
      <c r="G60" s="171">
        <f t="shared" si="1"/>
        <v>24.933333333333334</v>
      </c>
      <c r="H60" s="123" t="s">
        <v>2691</v>
      </c>
      <c r="I60" s="122" t="s">
        <v>220</v>
      </c>
      <c r="J60" s="122" t="s">
        <v>508</v>
      </c>
      <c r="K60" s="124">
        <v>2496028104</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2703</v>
      </c>
      <c r="E65" s="144">
        <v>41212</v>
      </c>
      <c r="F65" s="144">
        <v>41274</v>
      </c>
      <c r="G65" s="171">
        <f t="shared" si="1"/>
        <v>2.0666666666666669</v>
      </c>
      <c r="H65" s="123" t="s">
        <v>2705</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2687</v>
      </c>
      <c r="C66" s="125" t="s">
        <v>31</v>
      </c>
      <c r="D66" s="122" t="s">
        <v>2703</v>
      </c>
      <c r="E66" s="144">
        <v>41212</v>
      </c>
      <c r="F66" s="144">
        <v>41274</v>
      </c>
      <c r="G66" s="171">
        <f t="shared" si="1"/>
        <v>2.0666666666666669</v>
      </c>
      <c r="H66" s="123" t="s">
        <v>2705</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2687</v>
      </c>
      <c r="C67" s="125" t="s">
        <v>31</v>
      </c>
      <c r="D67" s="122" t="s">
        <v>2704</v>
      </c>
      <c r="E67" s="144">
        <v>41214</v>
      </c>
      <c r="F67" s="144">
        <v>41274</v>
      </c>
      <c r="G67" s="171">
        <f t="shared" ref="G67:G82" si="2">IF(AND(E67&lt;&gt;"",F67&lt;&gt;""),((F67-E67)/30),"")</f>
        <v>2</v>
      </c>
      <c r="H67" s="123" t="s">
        <v>2705</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2687</v>
      </c>
      <c r="C68" s="125" t="s">
        <v>31</v>
      </c>
      <c r="D68" s="122" t="s">
        <v>2704</v>
      </c>
      <c r="E68" s="144">
        <v>41214</v>
      </c>
      <c r="F68" s="144">
        <v>41274</v>
      </c>
      <c r="G68" s="171">
        <f t="shared" si="2"/>
        <v>2</v>
      </c>
      <c r="H68" s="123" t="s">
        <v>2705</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2687</v>
      </c>
      <c r="C69" s="125" t="s">
        <v>31</v>
      </c>
      <c r="D69" s="122" t="s">
        <v>2689</v>
      </c>
      <c r="E69" s="144">
        <v>41256</v>
      </c>
      <c r="F69" s="144">
        <v>42004</v>
      </c>
      <c r="G69" s="171">
        <f t="shared" si="2"/>
        <v>24.933333333333334</v>
      </c>
      <c r="H69" s="123" t="s">
        <v>2691</v>
      </c>
      <c r="I69" s="122" t="s">
        <v>220</v>
      </c>
      <c r="J69" s="122" t="s">
        <v>514</v>
      </c>
      <c r="K69" s="124">
        <v>2496028104</v>
      </c>
      <c r="L69" s="125" t="s">
        <v>1148</v>
      </c>
      <c r="M69" s="180">
        <v>1</v>
      </c>
      <c r="N69" s="125" t="s">
        <v>27</v>
      </c>
      <c r="O69" s="125" t="s">
        <v>1148</v>
      </c>
      <c r="P69" s="81"/>
    </row>
    <row r="70" spans="1:16" s="7" customFormat="1" ht="24.75" customHeight="1" outlineLevel="1" x14ac:dyDescent="0.25">
      <c r="A70" s="143">
        <v>23</v>
      </c>
      <c r="B70" s="123" t="s">
        <v>2687</v>
      </c>
      <c r="C70" s="125" t="s">
        <v>31</v>
      </c>
      <c r="D70" s="122" t="s">
        <v>2689</v>
      </c>
      <c r="E70" s="144">
        <v>41256</v>
      </c>
      <c r="F70" s="144">
        <v>42004</v>
      </c>
      <c r="G70" s="171">
        <f t="shared" si="2"/>
        <v>24.933333333333334</v>
      </c>
      <c r="H70" s="123" t="s">
        <v>2691</v>
      </c>
      <c r="I70" s="122" t="s">
        <v>220</v>
      </c>
      <c r="J70" s="122" t="s">
        <v>491</v>
      </c>
      <c r="K70" s="124">
        <v>2496028104</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t="s">
        <v>2622</v>
      </c>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20" t="s">
        <v>2674</v>
      </c>
      <c r="J179" s="221"/>
      <c r="K179" s="221"/>
      <c r="L179" s="222"/>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106534916.64</v>
      </c>
      <c r="F185" s="94"/>
      <c r="G185" s="95"/>
      <c r="H185" s="90"/>
      <c r="I185" s="92" t="s">
        <v>2632</v>
      </c>
      <c r="J185" s="183">
        <f>M179</f>
        <v>0.02</v>
      </c>
      <c r="K185" s="230" t="s">
        <v>2633</v>
      </c>
      <c r="L185" s="230"/>
      <c r="M185" s="96">
        <f>+J185*K20</f>
        <v>71023277.760000005</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44194.487571990743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8" t="str">
        <f>HYPERLINK("#Integrante_3!A109","CAPACIDAD RESIDUAL")</f>
        <v>CAPACIDAD RESIDUAL</v>
      </c>
      <c r="F8" s="209"/>
      <c r="G8" s="210"/>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8" t="str">
        <f>HYPERLINK("#Integrante_3!A162","TALENTO HUMANO")</f>
        <v>TALENTO HUMANO</v>
      </c>
      <c r="F9" s="209"/>
      <c r="G9" s="210"/>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8" t="str">
        <f>HYPERLINK("#Integrante_3!F162","INFRAESTRUCTURA")</f>
        <v>INFRAESTRUCTURA</v>
      </c>
      <c r="F10" s="209"/>
      <c r="G10" s="210"/>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44194.487571990743</v>
      </c>
      <c r="W20" s="107">
        <f ca="1">NOW()</f>
        <v>44194.487571990743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4"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3"/>
      <c r="S175" s="19"/>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63" t="s">
        <v>2623</v>
      </c>
      <c r="S176" s="19"/>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2674</v>
      </c>
      <c r="J177" s="221"/>
      <c r="K177" s="221"/>
      <c r="L177" s="222"/>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44194.487571990743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8" t="str">
        <f>HYPERLINK("#Integrante_4!A109","CAPACIDAD RESIDUAL")</f>
        <v>CAPACIDAD RESIDUAL</v>
      </c>
      <c r="F8" s="209"/>
      <c r="G8" s="210"/>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8" t="str">
        <f>HYPERLINK("#Integrante_4!A162","TALENTO HUMANO")</f>
        <v>TALENTO HUMANO</v>
      </c>
      <c r="F9" s="209"/>
      <c r="G9" s="210"/>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8" t="str">
        <f>HYPERLINK("#Integrante_4!F162","INFRAESTRUCTURA")</f>
        <v>INFRAESTRUCTURA</v>
      </c>
      <c r="F10" s="209"/>
      <c r="G10" s="210"/>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44194.487571990743</v>
      </c>
      <c r="W20" s="107">
        <f ca="1">NOW()</f>
        <v>44194.487571990743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3"/>
      <c r="S177" s="19"/>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63" t="s">
        <v>2623</v>
      </c>
      <c r="S178" s="19"/>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2674</v>
      </c>
      <c r="J179" s="221"/>
      <c r="K179" s="221"/>
      <c r="L179" s="222"/>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44194.487571990743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8" t="str">
        <f>HYPERLINK("#Integrante_5!A109","CAPACIDAD RESIDUAL")</f>
        <v>CAPACIDAD RESIDUAL</v>
      </c>
      <c r="F8" s="209"/>
      <c r="G8" s="210"/>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8" t="str">
        <f>HYPERLINK("#Integrante_5!A162","TALENTO HUMANO")</f>
        <v>TALENTO HUMANO</v>
      </c>
      <c r="F9" s="209"/>
      <c r="G9" s="210"/>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8" t="str">
        <f>HYPERLINK("#Integrante_5!F162","INFRAESTRUCTURA")</f>
        <v>INFRAESTRUCTURA</v>
      </c>
      <c r="F10" s="209"/>
      <c r="G10" s="210"/>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44194.487571990743</v>
      </c>
      <c r="W20" s="107">
        <f ca="1">NOW()</f>
        <v>44194.487571990743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4"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3"/>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9"/>
      <c r="S176" s="163" t="s">
        <v>2623</v>
      </c>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2672</v>
      </c>
      <c r="J177" s="221"/>
      <c r="K177" s="221"/>
      <c r="L177" s="222"/>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44194.487571990743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8" t="str">
        <f>HYPERLINK("#Integrante_6!A109","CAPACIDAD RESIDUAL")</f>
        <v>CAPACIDAD RESIDUAL</v>
      </c>
      <c r="F8" s="209"/>
      <c r="G8" s="210"/>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8" t="str">
        <f>HYPERLINK("#Integrante_6!A162","TALENTO HUMANO")</f>
        <v>TALENTO HUMANO</v>
      </c>
      <c r="F9" s="209"/>
      <c r="G9" s="210"/>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8" t="str">
        <f>HYPERLINK("#Integrante_6!F162","INFRAESTRUCTURA")</f>
        <v>INFRAESTRUCTURA</v>
      </c>
      <c r="F10" s="209"/>
      <c r="G10" s="210"/>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44194.487571990743</v>
      </c>
      <c r="W20" s="107">
        <f ca="1">NOW()</f>
        <v>44194.487571990743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2672</v>
      </c>
      <c r="J179" s="221"/>
      <c r="K179" s="221"/>
      <c r="L179" s="222"/>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2020-12-29T16:17:30Z</cp:lastPrinted>
  <dcterms:created xsi:type="dcterms:W3CDTF">2020-10-14T21:57:42Z</dcterms:created>
  <dcterms:modified xsi:type="dcterms:W3CDTF">2020-12-29T16:42:08Z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