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UT\INVITACION 2021-23-10000784\"/>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<sst xmlns="http://schemas.openxmlformats.org/spreadsheetml/2006/main" count="4742" uniqueCount="2723">
  <si>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</si>
  <si>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</si>
  <si>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</si>
  <si>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</si>
  <si>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</si>
  <si>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</si>
  <si>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</si>
  <si>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</si>
  <si>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</si>
  <si>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</si>
  <si>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</si>
  <si>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</si>
  <si>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</si>
  <si>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</si>
  <si>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</si>
  <si>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</si>
  <si>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</si>
  <si>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</si>
  <si>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</si>
  <si>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</si>
  <si>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</si>
  <si>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</si>
  <si>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</si>
  <si>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</si>
  <si>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</si>
  <si>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</si>
  <si>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</si>
  <si>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</si>
  <si>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</si>
  <si>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</si>
  <si>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</si>
  <si>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</si>
  <si>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</si>
  <si>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</si>
  <si>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</si>
  <si>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</si>
  <si>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</si>
  <si>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</si>
  <si>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</si>
  <si>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</si>
  <si>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</si>
  <si>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</si>
  <si>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</si>
  <si>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</si>
  <si>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</si>
  <si>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</si>
  <si>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</si>
  <si>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</si>
  <si>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</si>
  <si>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</si>
  <si>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</si>
  <si>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</si>
  <si>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</si>
  <si>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</si>
  <si>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</si>
  <si>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</si>
  <si>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</si>
  <si>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</si>
  <si>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</si>
  <si>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</si>
  <si>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</si>
  <si>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</si>
  <si>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</si>
  <si>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</si>
  <si>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</si>
  <si>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</si>
  <si>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</si>
  <si>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</si>
  <si>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</si>
  <si>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</si>
  <si>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</si>
  <si>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</si>
  <si>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</si>
  <si>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</si>
  <si>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</si>
  <si>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</si>
  <si>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</si>
  <si>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</si>
  <si>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</si>
  <si>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</si>
  <si>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</si>
  <si>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</si>
  <si>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</si>
  <si>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</si>
  <si>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</si>
  <si>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</si>
  <si>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</si>
  <si>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</si>
  <si>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</si>
  <si>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</si>
  <si>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</si>
  <si>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</si>
  <si>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</si>
  <si>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</si>
  <si>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</si>
  <si>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</si>
  <si>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</si>
  <si>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</si>
  <si>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</si>
  <si>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</si>
  <si>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</si>
  <si>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</si>
  <si>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</si>
  <si>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</si>
  <si>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</si>
  <si>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</si>
  <si>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</si>
  <si>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</si>
  <si>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</si>
  <si>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</si>
  <si>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</si>
  <si>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</si>
  <si>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</si>
  <si>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</si>
  <si>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</si>
  <si>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</si>
  <si>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</si>
  <si>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</si>
  <si>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</si>
  <si>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</si>
  <si>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</si>
  <si>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</si>
  <si>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</si>
  <si>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</si>
  <si>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</si>
  <si>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</si>
  <si>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</si>
  <si>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</si>
  <si>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</si>
  <si>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</si>
  <si>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</si>
  <si>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</si>
  <si>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</si>
  <si>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</si>
  <si>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</si>
  <si>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</si>
  <si>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</si>
  <si>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</si>
  <si>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</si>
  <si>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</si>
  <si>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</si>
  <si>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</si>
  <si>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</si>
  <si>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</si>
  <si>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</si>
  <si>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</si>
  <si>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</si>
  <si>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</si>
  <si>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</si>
  <si>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</si>
  <si>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</si>
  <si>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</si>
  <si>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</si>
  <si>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</si>
  <si>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</si>
  <si>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</si>
  <si>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</si>
  <si>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</si>
  <si>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</si>
  <si>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</si>
  <si>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</si>
  <si>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</si>
  <si>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</si>
  <si>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</si>
  <si>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</si>
  <si>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</si>
  <si>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</si>
  <si>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</si>
  <si>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</si>
  <si>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</si>
  <si>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</si>
  <si>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</si>
  <si>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</si>
  <si>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</si>
  <si>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</si>
  <si>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</si>
  <si>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</si>
  <si>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</si>
  <si>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</si>
  <si>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</si>
  <si>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</si>
  <si>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</si>
  <si>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</si>
  <si>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</si>
  <si>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</si>
  <si>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</si>
  <si>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</si>
  <si>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</si>
  <si>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</si>
  <si>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</si>
  <si>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</si>
  <si>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</si>
  <si>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</si>
  <si>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</si>
  <si>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</si>
  <si>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</si>
  <si>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</si>
  <si>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</si>
  <si>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</si>
  <si>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</si>
  <si>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</si>
  <si>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</si>
  <si>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</si>
  <si>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</si>
  <si>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</si>
  <si>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</si>
  <si>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</si>
  <si>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</si>
  <si>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</si>
  <si>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</si>
  <si>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</si>
  <si>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</si>
  <si>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</si>
  <si>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</si>
  <si>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</si>
  <si>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</si>
  <si>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</si>
  <si>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</si>
  <si>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</si>
  <si>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</si>
  <si>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</si>
  <si>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</si>
  <si>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</si>
  <si>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</si>
  <si>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</si>
  <si>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</si>
  <si>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</si>
  <si>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</si>
  <si>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</si>
  <si>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</si>
  <si>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</si>
  <si>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</si>
  <si>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</si>
  <si>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</si>
  <si>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</si>
  <si>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</si>
  <si>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</si>
  <si>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</si>
  <si>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</si>
  <si>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</si>
  <si>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</si>
  <si>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</si>
  <si>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</si>
  <si>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</si>
  <si>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</si>
  <si>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</si>
  <si>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</si>
  <si>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</si>
  <si>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</si>
  <si>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</si>
  <si>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</si>
  <si>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</si>
  <si>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</si>
  <si>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</si>
  <si>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</si>
  <si>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</si>
  <si>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</si>
  <si>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</si>
  <si>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</si>
  <si>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</si>
  <si>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</si>
  <si>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</si>
  <si>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</si>
  <si>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</si>
  <si>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</si>
  <si>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</si>
  <si>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</si>
  <si>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</si>
  <si>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</si>
  <si>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</si>
  <si>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</si>
  <si>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</si>
  <si>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</si>
  <si>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</si>
  <si>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</si>
  <si>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</si>
  <si>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</si>
  <si>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</si>
  <si>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</si>
  <si>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</si>
  <si>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</si>
  <si>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</si>
  <si>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</si>
  <si>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</si>
  <si>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</si>
  <si>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</si>
  <si>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</si>
  <si>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</si>
  <si>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</si>
  <si>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</si>
  <si>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</si>
  <si>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</si>
  <si>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</si>
  <si>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</si>
  <si>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</si>
  <si>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</si>
  <si>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</si>
  <si>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</si>
  <si>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</si>
  <si>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</si>
  <si>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</si>
  <si>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</si>
  <si>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</si>
  <si>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</si>
  <si>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</si>
  <si>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</si>
  <si>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</si>
  <si>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</si>
  <si>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</si>
  <si>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</si>
  <si>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</si>
  <si>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</si>
  <si>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</si>
  <si>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</si>
  <si>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</si>
  <si>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</si>
  <si>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</si>
  <si>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</si>
  <si>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</si>
  <si>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</si>
  <si>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</si>
  <si>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</si>
  <si>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</si>
  <si>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</si>
  <si>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</si>
  <si>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</si>
  <si>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</si>
  <si>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</si>
  <si>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</si>
  <si>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</si>
  <si>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</si>
  <si>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</si>
  <si>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</si>
  <si>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</si>
  <si>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</si>
  <si>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</si>
  <si>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</si>
  <si>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</si>
  <si>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</si>
  <si>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</si>
  <si>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</si>
  <si>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</si>
  <si>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</si>
  <si>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</si>
  <si>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</si>
  <si>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</si>
  <si>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</si>
  <si>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</si>
  <si>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</si>
  <si>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</si>
  <si>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</si>
  <si>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</si>
  <si>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</si>
  <si>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</si>
  <si>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</si>
  <si>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</si>
  <si>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</si>
  <si>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</si>
  <si>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</si>
  <si>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</si>
  <si>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</si>
  <si>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</si>
  <si>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</si>
  <si>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</si>
  <si>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</si>
  <si>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</si>
  <si>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</si>
  <si>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</si>
  <si>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</si>
  <si>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</si>
  <si>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</si>
  <si>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</si>
  <si>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</si>
  <si>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</si>
  <si>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</si>
  <si>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</si>
  <si>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</si>
  <si>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</si>
  <si>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</si>
  <si>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</si>
  <si>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</si>
  <si>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</si>
  <si>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</si>
  <si>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</si>
  <si>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</si>
  <si>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</si>
  <si>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</si>
  <si>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</si>
  <si>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</si>
  <si>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</si>
  <si>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</si>
  <si>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</si>
  <si>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</si>
  <si>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</si>
  <si>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</si>
  <si>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</si>
  <si>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</si>
  <si>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</si>
  <si>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</si>
  <si>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</si>
  <si>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</si>
  <si>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</si>
  <si>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</si>
  <si>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</si>
  <si>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</si>
  <si>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</si>
  <si>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</si>
  <si>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</si>
  <si>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</si>
  <si>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</si>
  <si>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</si>
  <si>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</si>
  <si>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</si>
  <si>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</si>
  <si>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</si>
  <si>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</si>
  <si>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</si>
  <si>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</si>
  <si>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</si>
  <si>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</si>
  <si>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</si>
  <si>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</si>
  <si>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</si>
  <si>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</si>
  <si>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</si>
  <si>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</si>
  <si>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</si>
  <si>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</si>
  <si>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</si>
  <si>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</si>
  <si>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</si>
  <si>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</si>
  <si>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</si>
  <si>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</si>
  <si>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</si>
  <si>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</si>
  <si>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</si>
  <si>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</si>
  <si>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</si>
  <si>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</si>
  <si>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</si>
  <si>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</si>
  <si>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</si>
  <si>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</si>
  <si>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</si>
  <si>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</si>
  <si>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</si>
  <si>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</si>
  <si>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</si>
  <si>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</si>
  <si>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</si>
  <si>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</si>
  <si>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</si>
  <si>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</si>
  <si>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</si>
  <si>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</si>
  <si>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</si>
  <si>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</si>
  <si>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</si>
  <si>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</si>
  <si>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</si>
  <si>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</si>
  <si>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</si>
  <si>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</si>
  <si>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</si>
  <si>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</si>
  <si>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</si>
  <si>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</si>
  <si>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</si>
  <si>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</si>
  <si>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</si>
  <si>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</si>
  <si>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</si>
  <si>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</si>
  <si>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</si>
  <si>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</si>
  <si>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</si>
  <si>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</si>
  <si>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</si>
  <si>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</si>
  <si>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</si>
  <si>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</si>
  <si>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</si>
  <si>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</si>
  <si>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</si>
  <si>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</si>
  <si>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</si>
  <si>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</si>
  <si>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</si>
  <si>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</si>
  <si>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</si>
  <si>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</si>
  <si>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</si>
  <si>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</si>
  <si>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</si>
  <si>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</si>
  <si>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</si>
  <si>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</si>
  <si>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</si>
  <si>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</si>
  <si>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</si>
  <si>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</si>
  <si>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</si>
  <si>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</si>
  <si>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</si>
  <si>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</si>
  <si>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</si>
  <si>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</si>
  <si>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</si>
  <si>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</si>
  <si>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</si>
  <si>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</si>
  <si>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</si>
  <si>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</si>
  <si>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</si>
  <si>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</si>
  <si>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</si>
  <si>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</si>
  <si>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</si>
  <si>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</si>
  <si>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</si>
  <si>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</si>
  <si>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</si>
  <si>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</si>
  <si>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</si>
  <si>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</si>
  <si>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</si>
  <si>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</si>
  <si>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</si>
  <si>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</si>
  <si>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</si>
  <si>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</si>
  <si>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</si>
  <si>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</si>
  <si>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</si>
  <si>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</si>
  <si>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</si>
  <si>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</si>
  <si>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</si>
  <si>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</si>
  <si>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</si>
  <si>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</si>
  <si>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</si>
  <si>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</si>
  <si>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</si>
  <si>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</si>
  <si>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</si>
  <si>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</si>
  <si>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</si>
  <si>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</si>
  <si>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</si>
  <si>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</si>
  <si>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</si>
  <si>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</si>
  <si>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</si>
  <si>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</si>
  <si>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</si>
  <si>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</si>
  <si>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</si>
  <si>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</si>
  <si>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</si>
  <si>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</si>
  <si>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</si>
  <si>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</si>
  <si>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</si>
  <si>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</si>
  <si>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</si>
  <si>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</si>
  <si>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</si>
  <si>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</si>
  <si>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</si>
  <si>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</si>
  <si>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</si>
  <si>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</si>
  <si>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</si>
  <si>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</si>
  <si>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</si>
  <si>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</si>
  <si>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</si>
  <si>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</si>
  <si>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</si>
  <si>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</si>
  <si>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</si>
  <si>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</si>
  <si>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</si>
  <si>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</si>
  <si>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</si>
  <si>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</si>
  <si>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</si>
  <si>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</si>
  <si>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</si>
  <si>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</si>
  <si>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</si>
  <si>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</si>
  <si>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</si>
  <si>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</si>
  <si>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</si>
  <si>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</si>
  <si>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</si>
  <si>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</si>
  <si>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</si>
  <si>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</si>
  <si>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</si>
  <si>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</si>
  <si>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</si>
  <si>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</si>
  <si>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</si>
  <si>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</si>
  <si>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</si>
  <si>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</si>
  <si>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</si>
  <si>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</si>
  <si>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</si>
  <si>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</si>
  <si>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</si>
  <si>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</si>
  <si>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</si>
  <si>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</si>
  <si>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</si>
  <si>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</si>
  <si>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</si>
  <si>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</si>
  <si>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</si>
  <si>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</si>
  <si>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</si>
  <si>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</si>
  <si>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</si>
  <si>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</si>
  <si>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</si>
  <si>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</si>
  <si>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</si>
  <si>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</si>
  <si>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</si>
  <si>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</si>
  <si>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</si>
  <si>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</si>
  <si>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</si>
  <si>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</si>
  <si>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</si>
  <si>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</si>
  <si>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</si>
  <si>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</si>
  <si>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</si>
  <si>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</si>
  <si>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</si>
  <si>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</si>
  <si>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</si>
  <si>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</si>
  <si>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</si>
  <si>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</si>
  <si>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</si>
  <si>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</si>
  <si>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</si>
  <si>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</si>
  <si>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</si>
  <si>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</si>
  <si>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</si>
  <si>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</si>
  <si>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</si>
  <si>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</si>
  <si>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</si>
  <si>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</si>
  <si>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</si>
  <si>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</si>
  <si>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</si>
  <si>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</si>
  <si>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</si>
  <si>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</si>
  <si>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</si>
  <si>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</si>
  <si>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</si>
  <si>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</si>
  <si>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</si>
  <si>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</si>
  <si>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</si>
  <si>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</si>
  <si>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</si>
  <si>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</si>
  <si>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</si>
  <si>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</si>
  <si>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</si>
  <si>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</si>
  <si>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</si>
  <si>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</si>
  <si>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</si>
  <si>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</si>
  <si>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</si>
  <si>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</si>
  <si>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</si>
  <si>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</si>
  <si>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</si>
  <si>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</si>
  <si>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</si>
  <si>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</si>
  <si>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</si>
  <si>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</si>
  <si>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</si>
  <si>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</si>
  <si>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</si>
  <si>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</si>
  <si>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</si>
  <si>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</si>
  <si>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</si>
  <si>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</si>
  <si>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</si>
  <si>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</si>
  <si>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</si>
  <si>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</si>
  <si>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</si>
  <si>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</si>
  <si>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</si>
  <si>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</si>
  <si>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</si>
  <si>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</si>
  <si>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</si>
  <si>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</si>
  <si>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</si>
  <si>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</si>
  <si>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</si>
  <si>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</si>
  <si>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</si>
  <si>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</si>
  <si>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</si>
  <si>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</si>
  <si>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</si>
  <si>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</si>
  <si>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</si>
  <si>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</si>
  <si>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</si>
  <si>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</si>
  <si>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</si>
  <si>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</si>
  <si>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</si>
  <si>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</si>
  <si>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</si>
  <si>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</si>
  <si>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</si>
  <si>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</si>
  <si>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</si>
  <si>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</si>
  <si>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</si>
  <si>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</si>
  <si>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</si>
  <si>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</si>
  <si>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</si>
  <si>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</si>
  <si>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</si>
  <si>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</si>
  <si>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</si>
  <si>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</si>
  <si>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</si>
  <si>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</si>
  <si>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</si>
  <si>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</si>
  <si>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</si>
  <si>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</si>
  <si>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</si>
  <si>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</si>
  <si>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</si>
  <si>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</si>
  <si>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</si>
  <si>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</si>
  <si>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</si>
  <si>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</si>
  <si>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</si>
  <si>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</si>
  <si>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</si>
  <si>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</si>
  <si>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</si>
  <si>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</si>
  <si>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</si>
  <si>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</si>
  <si>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</si>
  <si>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</si>
  <si>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</si>
  <si>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</si>
  <si>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</si>
  <si>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</si>
  <si>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</si>
  <si>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</si>
  <si>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</si>
  <si>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</si>
  <si>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</si>
  <si>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</si>
  <si>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</si>
  <si>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</si>
  <si>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</si>
  <si>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</si>
  <si>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</si>
  <si>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</si>
  <si>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</si>
  <si>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</si>
  <si>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</si>
  <si>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</si>
  <si>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</si>
  <si>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</si>
  <si>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</si>
  <si>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</si>
  <si>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</si>
  <si>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</si>
  <si>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</si>
  <si>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</si>
  <si>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</si>
  <si>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</si>
  <si>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</si>
  <si>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</si>
  <si>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</si>
  <si>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</si>
  <si>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</si>
  <si>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</si>
  <si>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</si>
  <si>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</si>
  <si>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</si>
  <si>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</si>
  <si>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</si>
  <si>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</si>
  <si>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</si>
  <si>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</si>
  <si>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</si>
  <si>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</si>
  <si>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</si>
  <si>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</si>
  <si>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</si>
  <si>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</si>
  <si>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</si>
  <si>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</si>
  <si>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</si>
  <si>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</si>
  <si>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</si>
  <si>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</si>
  <si>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</si>
  <si>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</si>
  <si>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</si>
  <si>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</si>
  <si>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</si>
  <si>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</si>
  <si>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</si>
  <si>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</si>
  <si>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</si>
  <si>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</si>
  <si>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</si>
  <si>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</si>
  <si>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</si>
  <si>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</si>
  <si>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</si>
  <si>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</si>
  <si>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</si>
  <si>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</si>
  <si>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</si>
  <si>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</si>
  <si>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</si>
  <si>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</si>
  <si>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</si>
  <si>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</si>
  <si>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</si>
  <si>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</si>
  <si>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</si>
  <si>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</si>
  <si>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</si>
  <si>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</si>
  <si>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</si>
  <si>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</si>
  <si>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</si>
  <si>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</si>
  <si>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</si>
  <si>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</si>
  <si>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</si>
  <si>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</si>
  <si>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</si>
  <si>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</si>
  <si>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</si>
  <si>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</si>
  <si>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</si>
  <si>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</si>
  <si>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</si>
  <si>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</si>
  <si>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</si>
  <si>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</si>
  <si>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</si>
  <si>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</si>
  <si>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</si>
  <si>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</si>
  <si>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</si>
  <si>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</si>
  <si>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</si>
  <si>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</si>
  <si>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</si>
  <si>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</si>
  <si>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</si>
  <si>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</si>
  <si>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</si>
  <si>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</si>
  <si>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</si>
  <si>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</si>
  <si>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</si>
  <si>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</si>
  <si>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</si>
  <si>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</si>
  <si>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</si>
  <si>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</si>
  <si>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</si>
  <si>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</si>
  <si>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</si>
  <si>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</si>
  <si>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</si>
  <si>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</si>
  <si>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</si>
  <si>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</si>
  <si>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</si>
  <si>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</si>
  <si>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</si>
  <si>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</si>
  <si>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</si>
  <si>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</si>
  <si>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</si>
  <si>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</si>
  <si>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</si>
  <si>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</si>
  <si>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</si>
  <si>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</si>
  <si>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</si>
  <si>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</si>
  <si>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</si>
  <si>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</si>
  <si>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</si>
  <si>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</si>
  <si>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</si>
  <si>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</si>
  <si>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</si>
  <si>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</si>
  <si>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</si>
  <si>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</si>
  <si>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</si>
  <si>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</si>
  <si>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</si>
  <si>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</si>
  <si>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</si>
  <si>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</si>
  <si>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</si>
  <si>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</si>
  <si>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</si>
  <si>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</si>
  <si>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</si>
  <si>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</si>
  <si>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</si>
  <si>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</si>
  <si>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</si>
  <si>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</si>
  <si>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</si>
  <si>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</si>
  <si>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</si>
  <si>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</si>
  <si>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</si>
  <si>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</si>
  <si>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</si>
  <si>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</si>
  <si>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</si>
  <si>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</si>
  <si>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</si>
  <si>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</si>
  <si>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</si>
  <si>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</si>
  <si>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</si>
  <si>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</si>
  <si>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</si>
  <si>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</si>
  <si>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</si>
  <si>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</si>
  <si>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</si>
  <si>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</si>
  <si>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</si>
  <si>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</si>
  <si>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</si>
  <si>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</si>
  <si>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</si>
  <si>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</si>
  <si>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</si>
  <si>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</si>
  <si>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</si>
  <si>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</si>
  <si>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</si>
  <si>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</si>
  <si>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</si>
  <si>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</si>
  <si>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</si>
  <si>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</si>
  <si>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</si>
  <si>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</si>
  <si>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</si>
  <si>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</si>
  <si>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</si>
  <si>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</si>
  <si>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</si>
  <si>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</si>
  <si>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</si>
  <si>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</si>
  <si>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</si>
  <si>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</si>
  <si>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</si>
  <si>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</si>
  <si>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</si>
  <si>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</si>
  <si>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</si>
  <si>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</si>
  <si>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</si>
  <si>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</si>
  <si>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</si>
  <si>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</si>
  <si>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</si>
  <si>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</si>
  <si>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</si>
  <si>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</si>
  <si>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</si>
  <si>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</si>
  <si>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</si>
  <si>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</si>
  <si>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</si>
  <si>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</si>
  <si>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</si>
  <si>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</si>
  <si>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</si>
  <si>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</si>
  <si>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</si>
  <si>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</si>
  <si>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</si>
  <si>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</si>
  <si>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</si>
  <si>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</si>
  <si>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</si>
  <si>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</si>
  <si>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</si>
  <si>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</si>
  <si>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</si>
  <si>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</si>
  <si>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</si>
  <si>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</si>
  <si>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</si>
  <si>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</si>
  <si>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</si>
  <si>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</si>
  <si>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</si>
  <si>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</si>
  <si>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</si>
  <si>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</si>
  <si>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</si>
  <si>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</si>
  <si>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</si>
  <si>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</si>
  <si>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</si>
  <si>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</si>
  <si>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</si>
  <si>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</si>
  <si>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</si>
  <si>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</si>
  <si>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</si>
  <si>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</si>
  <si>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</si>
  <si>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</si>
  <si>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</si>
  <si>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</si>
  <si>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</si>
  <si>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</si>
  <si>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</si>
  <si>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</si>
  <si>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</si>
  <si>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</si>
  <si>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</si>
  <si>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</si>
  <si>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</si>
  <si>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</si>
  <si>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</si>
  <si>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</si>
  <si>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</si>
  <si>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</si>
  <si>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</si>
  <si>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</si>
  <si>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</si>
  <si>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</si>
  <si>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</si>
  <si>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</si>
  <si>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</si>
  <si>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</si>
  <si>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</si>
  <si>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</si>
  <si>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</si>
  <si>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</si>
  <si>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</si>
  <si>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</si>
  <si>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</si>
  <si>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</si>
  <si>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</si>
  <si>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</si>
  <si>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</si>
  <si>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</si>
  <si>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</si>
  <si>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</si>
  <si>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</si>
  <si>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</si>
  <si>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</si>
  <si>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</si>
  <si>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</si>
  <si>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</si>
  <si>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</si>
  <si>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</si>
  <si>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</si>
  <si>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</si>
  <si>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</si>
  <si>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</si>
  <si>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</si>
  <si>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</si>
  <si>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</si>
  <si>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</si>
  <si>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</si>
  <si>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</si>
  <si>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</si>
  <si>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</si>
  <si>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</si>
  <si>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</si>
  <si>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</si>
  <si>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</si>
  <si>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</si>
  <si>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</si>
  <si>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</si>
  <si>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</si>
  <si>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</si>
  <si>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</si>
  <si>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</si>
  <si>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</si>
  <si>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</si>
  <si>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</si>
  <si>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</si>
  <si>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</si>
  <si>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</si>
  <si>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</si>
  <si>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</si>
  <si>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</si>
  <si>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</si>
  <si>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</si>
  <si>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</si>
  <si>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</si>
  <si>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</si>
  <si>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</si>
  <si>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</si>
  <si>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</si>
  <si>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</si>
  <si>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</si>
  <si>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</si>
  <si>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</si>
  <si>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</si>
  <si>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</si>
  <si>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</si>
  <si>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</si>
  <si>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</si>
  <si>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</si>
  <si>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</si>
  <si>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</si>
  <si>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</si>
  <si>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</si>
  <si>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</si>
  <si>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</si>
  <si>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</si>
  <si>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</si>
  <si>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</si>
  <si>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</si>
  <si>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</si>
  <si>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</si>
  <si>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</si>
  <si>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</si>
  <si>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</si>
  <si>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</si>
  <si>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</si>
  <si>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</si>
  <si>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</si>
  <si>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</si>
  <si>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</si>
  <si>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</si>
  <si>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</si>
  <si>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</si>
  <si>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</si>
  <si>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</si>
  <si>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</si>
  <si>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</si>
  <si>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</si>
  <si>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</si>
  <si>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</si>
  <si>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</si>
  <si>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</si>
  <si>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</si>
  <si>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</si>
  <si>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</si>
  <si>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</si>
  <si>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</si>
  <si>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</si>
  <si>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</si>
  <si>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</si>
  <si>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</si>
  <si>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</si>
  <si>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</si>
  <si>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</si>
  <si>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</si>
  <si>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</si>
  <si>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</si>
  <si>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</si>
  <si>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</si>
  <si>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</si>
  <si>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</si>
  <si>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</si>
  <si>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</si>
  <si>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</si>
  <si>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</si>
  <si>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</si>
  <si>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</si>
  <si>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</si>
  <si>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</si>
  <si>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</si>
  <si>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</si>
  <si>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</si>
  <si>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</si>
  <si>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</si>
  <si>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</si>
  <si>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</si>
  <si>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</si>
  <si>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</si>
  <si>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</si>
  <si>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</si>
  <si>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</si>
  <si>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</si>
  <si>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</si>
  <si>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</si>
  <si>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</si>
  <si>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</si>
  <si>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</si>
  <si>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</si>
  <si>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</si>
  <si>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</si>
  <si>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</si>
  <si>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</si>
  <si>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</si>
  <si>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</si>
  <si>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</si>
  <si>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</si>
  <si>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</si>
  <si>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</si>
  <si>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</si>
  <si>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</si>
  <si>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</si>
  <si>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</si>
  <si>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</si>
  <si>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</si>
  <si>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</si>
  <si>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</si>
  <si>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</si>
  <si>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</si>
  <si>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</si>
  <si>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</si>
  <si>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</si>
  <si>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</si>
  <si>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</si>
  <si>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</si>
  <si>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</si>
  <si>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</si>
  <si>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</si>
  <si>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</si>
  <si>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</si>
  <si>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</si>
  <si>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</si>
  <si>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</si>
  <si>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</si>
  <si>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</si>
  <si>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</si>
  <si>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</si>
  <si>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</si>
  <si>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</si>
  <si>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</si>
  <si>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</si>
  <si>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</si>
  <si>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</si>
  <si>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</si>
  <si>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</si>
  <si>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</si>
  <si>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</si>
  <si>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</si>
  <si>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</si>
  <si>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</si>
  <si>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</si>
  <si>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</si>
  <si>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</si>
  <si>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</si>
  <si>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</si>
  <si>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</si>
  <si>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</si>
  <si>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</si>
  <si>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</si>
  <si>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</si>
  <si>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</si>
  <si>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</si>
  <si>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</si>
  <si>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</si>
  <si>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</si>
  <si>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</si>
  <si>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</si>
  <si>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</si>
  <si>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</si>
  <si>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</si>
  <si>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</si>
  <si>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</si>
  <si>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</si>
  <si>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</si>
  <si>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</si>
  <si>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</si>
  <si>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</si>
  <si>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</si>
  <si>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</si>
  <si>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</si>
  <si>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</si>
  <si>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</si>
  <si>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</si>
  <si>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</si>
  <si>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</si>
  <si>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</si>
  <si>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</si>
  <si>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</si>
  <si>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</si>
  <si>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</si>
  <si>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</si>
  <si>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</si>
  <si>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</si>
  <si>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</si>
  <si>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</si>
  <si>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</si>
  <si>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</si>
  <si>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</si>
  <si>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</si>
  <si>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</si>
  <si>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</si>
  <si>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</si>
  <si>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</si>
  <si>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</si>
  <si>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</si>
  <si>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</si>
  <si>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</si>
  <si>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</si>
  <si>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</si>
  <si>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</si>
  <si>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</si>
  <si>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</si>
  <si>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</si>
  <si>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</si>
  <si>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</si>
  <si>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</si>
  <si>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</si>
  <si>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</si>
  <si>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</si>
  <si>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</si>
  <si>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</si>
  <si>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</si>
  <si>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</si>
  <si>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</si>
  <si>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</si>
  <si>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</si>
  <si>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</si>
  <si>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</si>
  <si>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</si>
  <si>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</si>
  <si>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</si>
  <si>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</si>
  <si>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</si>
  <si>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</si>
  <si>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</si>
  <si>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</si>
  <si>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</si>
  <si>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</si>
  <si>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</si>
  <si>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</si>
  <si>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</si>
  <si>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</si>
  <si>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</si>
  <si>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</si>
  <si>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</si>
  <si>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</si>
  <si>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</si>
  <si>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</si>
  <si>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</si>
  <si>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</si>
  <si>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</si>
  <si>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</si>
  <si>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</si>
  <si>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</si>
  <si>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</si>
  <si>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</si>
  <si>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</si>
  <si>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</si>
  <si>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</si>
  <si>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</si>
  <si>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</si>
  <si>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</si>
  <si>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</si>
  <si>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</si>
  <si>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</si>
  <si>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</si>
  <si>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</si>
  <si>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</si>
  <si>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</si>
  <si>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</si>
  <si>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</si>
  <si>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</si>
  <si>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</si>
  <si>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</si>
  <si>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</si>
  <si>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</si>
  <si>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</si>
  <si>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</si>
  <si>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</si>
  <si>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</si>
  <si>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</si>
  <si>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</si>
  <si>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</si>
  <si>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</si>
  <si>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</si>
  <si>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</si>
  <si>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</si>
  <si>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</si>
  <si>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</si>
  <si>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</si>
  <si>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</si>
  <si>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</si>
  <si>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</si>
  <si>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</si>
  <si>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</si>
  <si>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</si>
  <si>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</si>
  <si>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</si>
  <si>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</si>
  <si>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</si>
  <si>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</si>
  <si>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</si>
  <si>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</si>
  <si>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</si>
  <si>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</si>
  <si>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</si>
  <si>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</si>
  <si>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</si>
  <si>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</si>
  <si>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</si>
  <si>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</si>
  <si>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</si>
  <si>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</si>
  <si>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</si>
  <si>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</si>
  <si>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</si>
  <si>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</si>
  <si>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</si>
  <si>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</si>
  <si>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</si>
  <si>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</si>
  <si>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</si>
  <si>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</si>
  <si>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</si>
  <si>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</si>
  <si>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</si>
  <si>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</si>
  <si>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</si>
  <si>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</si>
  <si>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</si>
  <si>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</si>
  <si>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</si>
  <si>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</si>
  <si>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</si>
  <si>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</si>
  <si>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</si>
  <si>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</si>
  <si>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</si>
  <si>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</si>
  <si>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</si>
  <si>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</si>
  <si>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</si>
  <si>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</si>
  <si>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</si>
  <si>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</si>
  <si>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</si>
  <si>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</si>
  <si>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</si>
  <si>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</si>
  <si>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</si>
  <si>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</si>
  <si>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</si>
  <si>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</si>
  <si>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</si>
  <si>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</si>
  <si>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</si>
  <si>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</si>
  <si>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</si>
  <si>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</si>
  <si>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</si>
  <si>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</si>
  <si>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</si>
  <si>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</si>
  <si>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</si>
  <si>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</si>
  <si>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</si>
  <si>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</si>
  <si>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</si>
  <si>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</si>
  <si>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</si>
  <si>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</si>
  <si>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</si>
  <si>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</si>
  <si>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</si>
  <si>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</si>
  <si>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</si>
  <si>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</si>
  <si>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</si>
  <si>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</si>
  <si>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</si>
  <si>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</si>
  <si>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</si>
  <si>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</si>
  <si>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</si>
  <si>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</si>
  <si>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</si>
  <si>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</si>
  <si>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</si>
  <si>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</si>
  <si>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</si>
  <si>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</si>
  <si>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</si>
  <si>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</si>
  <si>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</si>
  <si>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</si>
  <si>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</si>
  <si>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</si>
  <si>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</si>
  <si>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</si>
  <si>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</si>
  <si>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</si>
  <si>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</si>
  <si>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</si>
  <si>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</si>
  <si>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</si>
  <si>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</si>
  <si>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</si>
  <si>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</si>
  <si>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</si>
  <si>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</si>
  <si>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</si>
  <si>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</si>
  <si>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</si>
  <si>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</si>
  <si>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</si>
  <si>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</si>
  <si>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</si>
  <si>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</si>
  <si>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</si>
  <si>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</si>
  <si>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</si>
  <si>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</si>
  <si>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</si>
  <si>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</si>
  <si>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</si>
  <si>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</si>
  <si>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</si>
  <si>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</si>
  <si>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</si>
  <si>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</si>
  <si>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</si>
  <si>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</si>
  <si>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</si>
  <si>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</si>
  <si>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</si>
  <si>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</si>
  <si>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</si>
  <si>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</si>
  <si>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</si>
  <si>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</si>
  <si>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</si>
  <si>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</si>
  <si>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</si>
  <si>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</si>
  <si>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</si>
  <si>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</si>
  <si>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</si>
  <si>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</si>
  <si>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</si>
  <si>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</si>
  <si>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</si>
  <si>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</si>
  <si>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</si>
  <si>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</si>
  <si>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</si>
  <si>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</si>
  <si>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</si>
  <si>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</si>
  <si>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</si>
  <si>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</si>
  <si>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</si>
  <si>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</si>
  <si>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</si>
  <si>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</si>
  <si>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</si>
  <si>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</si>
  <si>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</si>
  <si>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</si>
  <si>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</si>
  <si>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</si>
  <si>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</si>
  <si>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</si>
  <si>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</si>
  <si>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</si>
  <si>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</si>
  <si>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</si>
  <si>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</si>
  <si>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</si>
  <si>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</si>
  <si>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</si>
  <si>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</si>
  <si>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</si>
  <si>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</si>
  <si>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</si>
  <si>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</si>
  <si>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</si>
  <si>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</si>
  <si>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</si>
  <si>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</si>
  <si>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</si>
  <si>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</si>
  <si>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</si>
  <si>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</si>
  <si>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</si>
  <si>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</si>
  <si>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</si>
  <si>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</si>
  <si>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</si>
  <si>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</si>
  <si>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</si>
  <si>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</si>
  <si>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</si>
  <si>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</si>
  <si>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</si>
  <si>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</si>
  <si>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</si>
  <si>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</si>
  <si>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</si>
  <si>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</si>
  <si>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</si>
  <si>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</si>
  <si>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</si>
  <si>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</si>
  <si>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</si>
  <si>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</si>
  <si>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</si>
  <si>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</si>
  <si>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</si>
  <si>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</si>
  <si>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</si>
  <si>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</si>
  <si>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</si>
  <si>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</si>
  <si>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</si>
  <si>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</si>
  <si>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</si>
  <si>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</si>
  <si>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</si>
  <si>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</si>
  <si>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</si>
  <si>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</si>
  <si>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</si>
  <si>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</si>
  <si>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</si>
  <si>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</si>
  <si>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</si>
  <si>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</si>
  <si>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</si>
  <si>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</si>
  <si>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</si>
  <si>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</si>
  <si>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</si>
  <si>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</si>
  <si>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</si>
  <si>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</si>
  <si>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</si>
  <si>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</si>
  <si>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</si>
  <si>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</si>
  <si>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</si>
  <si>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</si>
  <si>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</si>
  <si>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</si>
  <si>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</si>
  <si>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</si>
  <si>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</si>
  <si>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</si>
  <si>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</si>
  <si>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</si>
  <si>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</si>
  <si>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</si>
  <si>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</si>
  <si>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</si>
  <si>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</si>
  <si>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</si>
  <si>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</si>
  <si>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</si>
  <si>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</si>
  <si>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</si>
  <si>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</si>
  <si>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</si>
  <si>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</si>
  <si>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</si>
  <si>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</si>
  <si>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</si>
  <si>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</si>
  <si>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</si>
  <si>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</si>
  <si>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</si>
  <si>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</si>
  <si>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</si>
  <si>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</si>
  <si>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</si>
  <si>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</si>
  <si>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</si>
  <si>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</si>
  <si>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</si>
  <si>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</si>
  <si>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</si>
  <si>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</si>
  <si>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</si>
  <si>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</si>
  <si>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</si>
  <si>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</si>
  <si>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</si>
  <si>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</si>
  <si>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</si>
  <si>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</si>
  <si>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</si>
  <si>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</si>
  <si>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</si>
  <si>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</si>
  <si>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</si>
  <si>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</si>
  <si>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</si>
  <si>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</si>
  <si>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</si>
  <si>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</si>
  <si>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</si>
  <si>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</si>
  <si>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</si>
  <si>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</si>
  <si>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</si>
  <si>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</si>
  <si>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</si>
  <si>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</si>
  <si>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</si>
  <si>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</si>
  <si>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</si>
  <si>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</si>
  <si>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</si>
  <si>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</si>
  <si>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</si>
  <si>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</si>
  <si>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</si>
  <si>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</si>
  <si>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</si>
  <si>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</si>
  <si>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</si>
  <si>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</si>
  <si>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</si>
  <si>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</si>
  <si>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</si>
  <si>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</si>
  <si>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</si>
  <si>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</si>
  <si>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</si>
  <si>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</si>
  <si>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</si>
  <si>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</si>
  <si>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</si>
  <si>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</si>
  <si>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</si>
  <si>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</si>
  <si>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</si>
  <si>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</si>
  <si>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</si>
  <si>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</si>
  <si>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</si>
  <si>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</si>
  <si>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</si>
  <si>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</si>
  <si>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</si>
  <si>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</si>
  <si>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</si>
  <si>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</si>
  <si>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</si>
  <si>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</si>
  <si>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</si>
  <si>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</si>
  <si>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</si>
  <si>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</si>
  <si>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</si>
  <si>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</si>
  <si>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</si>
  <si>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</si>
  <si>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</si>
  <si>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</si>
  <si>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</si>
  <si>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</si>
  <si>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</si>
  <si>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</si>
  <si>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</si>
  <si>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</si>
  <si>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</si>
  <si>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</si>
  <si>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</si>
  <si>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</si>
  <si>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</si>
  <si>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</si>
  <si>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</si>
  <si>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</si>
  <si>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</si>
  <si>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</si>
  <si>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</si>
  <si>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</si>
  <si>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</si>
  <si>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</si>
  <si>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</si>
  <si>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</si>
  <si>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</si>
  <si>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</si>
  <si>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</si>
  <si>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</si>
  <si>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</si>
  <si>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</si>
  <si>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</si>
  <si>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</si>
  <si>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</si>
  <si>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</si>
  <si>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</si>
  <si>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</si>
  <si>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</si>
  <si>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</si>
  <si>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</si>
  <si>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</si>
  <si>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</si>
  <si>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</si>
  <si>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</si>
  <si>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</si>
  <si>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</si>
  <si>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</si>
  <si>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</si>
  <si>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</si>
  <si>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</si>
  <si>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</si>
  <si>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</si>
  <si>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</si>
  <si>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</si>
  <si>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</si>
  <si>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</si>
  <si>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</si>
  <si>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</si>
  <si>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</si>
  <si>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</si>
  <si>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</si>
  <si>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</si>
  <si>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</si>
  <si>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</si>
  <si>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</si>
  <si>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</si>
  <si>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</si>
  <si>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</si>
  <si>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</si>
  <si>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</si>
  <si>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</si>
  <si>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</si>
  <si>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</si>
  <si>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</si>
  <si>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</si>
  <si>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</si>
  <si>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</si>
  <si>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</si>
  <si>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</si>
  <si>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</si>
  <si>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</si>
  <si>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</si>
  <si>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</si>
  <si>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</si>
  <si>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</si>
  <si>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</si>
  <si>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</si>
  <si>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</si>
  <si>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</si>
  <si>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</si>
  <si>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</si>
  <si>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</si>
  <si>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</si>
  <si>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</si>
  <si>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</si>
  <si>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</si>
  <si>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</si>
  <si>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</si>
  <si>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</si>
  <si>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</si>
  <si>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</si>
  <si>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</si>
  <si>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</si>
  <si>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</si>
  <si>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</si>
  <si>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</si>
  <si>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</si>
  <si>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</si>
  <si>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</si>
  <si>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</si>
  <si>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</si>
  <si>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</si>
  <si>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</si>
  <si>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</si>
  <si>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</si>
  <si>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</si>
  <si>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</si>
  <si>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</si>
  <si>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</si>
  <si>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</si>
  <si>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</si>
  <si>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</si>
  <si>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</si>
  <si>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</si>
  <si>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</si>
  <si>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</si>
  <si>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</si>
  <si>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</si>
  <si>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</si>
  <si>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</si>
  <si>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</si>
  <si>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</si>
  <si>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</si>
  <si>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</si>
  <si>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</si>
  <si>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</si>
  <si>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</si>
  <si>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</si>
  <si>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</si>
  <si>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</si>
  <si>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</si>
  <si>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</si>
  <si>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</si>
  <si>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</si>
  <si>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</si>
  <si>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</si>
  <si>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</si>
  <si>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</si>
  <si>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</si>
  <si>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</si>
  <si>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</si>
  <si>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</si>
  <si>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</si>
  <si>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</si>
  <si>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</si>
  <si>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</si>
  <si>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</si>
  <si>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</si>
  <si>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</si>
  <si>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</si>
  <si>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</si>
  <si>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</si>
  <si>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</si>
  <si>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</si>
  <si>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</si>
  <si>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</si>
  <si>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</si>
  <si>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</si>
  <si>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</si>
  <si>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</si>
  <si>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</si>
  <si>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</si>
  <si>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</si>
  <si>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</si>
  <si>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</si>
  <si>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</si>
  <si>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</si>
  <si>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</si>
  <si>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</si>
  <si>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</si>
  <si>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</si>
  <si>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</si>
  <si>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</si>
  <si>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</si>
  <si>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</si>
  <si>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</si>
  <si>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</si>
  <si>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</si>
  <si>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</si>
  <si>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</si>
  <si>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</si>
  <si>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</si>
  <si>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</si>
  <si>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</si>
  <si>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</si>
  <si>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</si>
  <si>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</si>
  <si>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</si>
  <si>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</si>
  <si>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</si>
  <si>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</si>
  <si>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</si>
  <si>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</si>
  <si>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</si>
  <si>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</si>
  <si>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</si>
  <si>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</si>
  <si>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</si>
  <si>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</si>
  <si>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</si>
  <si>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</si>
  <si>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</si>
  <si>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</si>
  <si>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</si>
  <si>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</si>
  <si>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</si>
  <si>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</si>
  <si>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</si>
  <si>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</si>
  <si>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</si>
  <si>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</si>
  <si>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</si>
  <si>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</si>
  <si>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</si>
  <si>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</si>
  <si>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</si>
  <si>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</si>
  <si>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</si>
  <si>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</si>
  <si>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</si>
  <si>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</si>
  <si>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</si>
  <si>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</si>
  <si>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</si>
  <si>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</si>
  <si>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</si>
  <si>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</si>
  <si>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</si>
  <si>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</si>
  <si>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</si>
  <si>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</si>
  <si>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</si>
  <si>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</si>
  <si>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</si>
  <si>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</si>
  <si>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</si>
  <si>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</si>
  <si>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</si>
  <si>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</si>
  <si>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</si>
  <si>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</si>
  <si>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</si>
  <si>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</si>
  <si>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</si>
  <si>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</si>
  <si>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</si>
  <si>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</si>
  <si>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</si>
  <si>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</si>
  <si>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</si>
  <si>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</si>
  <si>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</si>
  <si>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</si>
  <si>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</si>
  <si>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</si>
  <si>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</si>
  <si>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</si>
  <si>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</si>
  <si>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</si>
  <si>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</si>
  <si>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</si>
  <si>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</si>
  <si>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</si>
  <si>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</si>
  <si>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</si>
  <si>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</si>
  <si>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</si>
  <si>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</si>
  <si>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</si>
  <si>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</si>
  <si>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</si>
  <si>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</si>
  <si>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</si>
  <si>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</si>
  <si>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</si>
  <si>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</si>
  <si>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</si>
  <si>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</si>
  <si>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</si>
  <si>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</si>
  <si>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</si>
  <si>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</si>
  <si>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</si>
  <si>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</si>
  <si>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</si>
  <si>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</si>
  <si>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</si>
  <si>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</si>
  <si>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</si>
  <si>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</si>
  <si>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</si>
  <si>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</si>
  <si>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</si>
  <si>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</si>
  <si>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</si>
  <si>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</si>
  <si>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</si>
  <si>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</si>
  <si>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</si>
  <si>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</si>
  <si>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</si>
  <si>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</si>
  <si>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</si>
  <si>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</si>
  <si>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</si>
  <si>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</si>
  <si>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</si>
  <si>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</si>
  <si>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</si>
  <si>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</si>
  <si>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</si>
  <si>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</si>
  <si>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</si>
  <si>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</si>
  <si>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</si>
  <si>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</si>
  <si>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</si>
  <si>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</si>
  <si>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</si>
  <si>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</si>
  <si>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</si>
  <si>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</si>
  <si>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</si>
  <si>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</si>
  <si>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</si>
  <si>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</si>
  <si>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</si>
  <si>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</si>
  <si>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</si>
  <si>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</si>
  <si>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</si>
  <si>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</si>
  <si>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</si>
  <si>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</si>
  <si>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</si>
  <si>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</si>
  <si>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</si>
  <si>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</si>
  <si>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</si>
  <si>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</si>
  <si>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</si>
  <si>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</si>
  <si>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</si>
  <si>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</si>
  <si>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</si>
  <si>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</si>
  <si>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</si>
  <si>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</si>
  <si>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</si>
  <si>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</si>
  <si>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</si>
  <si>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</si>
  <si>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</si>
  <si>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</si>
  <si>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</si>
  <si>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</si>
  <si>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</si>
  <si>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</si>
  <si>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</si>
  <si>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</si>
  <si>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</si>
  <si>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</si>
  <si>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</si>
  <si>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</si>
  <si>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</si>
  <si>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</si>
  <si>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</si>
  <si>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</si>
  <si>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</si>
  <si>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</si>
  <si>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</si>
  <si>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</si>
  <si>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</si>
  <si>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</si>
  <si>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</si>
  <si>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</si>
  <si>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</si>
  <si>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</si>
  <si>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</si>
  <si>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</si>
  <si>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</si>
  <si>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</si>
  <si>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</si>
  <si>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</si>
  <si>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</si>
  <si>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</si>
  <si>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</si>
  <si>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</si>
  <si>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</si>
  <si>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</si>
  <si>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</si>
  <si>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</si>
  <si>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</si>
  <si>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</si>
  <si>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</si>
  <si>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</si>
  <si>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</si>
  <si>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</si>
  <si>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</si>
  <si>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</si>
  <si>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</si>
  <si>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</si>
  <si>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</si>
  <si>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</si>
  <si>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</si>
  <si>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</si>
  <si>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</si>
  <si>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</si>
  <si>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</si>
  <si>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</si>
  <si>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</si>
  <si>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</si>
  <si>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</si>
  <si>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</si>
  <si>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</si>
  <si>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</si>
  <si>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</si>
  <si>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</si>
  <si>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</si>
  <si>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</si>
  <si>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</si>
  <si>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</si>
  <si>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</si>
  <si>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</si>
  <si>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</si>
  <si>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</si>
  <si>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</si>
  <si>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</si>
  <si>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</si>
  <si>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</si>
  <si>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</si>
  <si>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</si>
  <si>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</si>
  <si>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</si>
  <si>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</si>
  <si>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</si>
  <si>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</si>
  <si>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</si>
  <si>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</si>
  <si>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</si>
  <si>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</si>
  <si>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</si>
  <si>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</si>
  <si>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</si>
  <si>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</si>
  <si>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</si>
  <si>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</si>
  <si>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</si>
  <si>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</si>
  <si>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</si>
  <si>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</si>
  <si>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</si>
  <si>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</si>
  <si>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</si>
  <si>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</si>
  <si>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</si>
  <si>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</si>
  <si>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</si>
  <si>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</si>
  <si>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</si>
  <si>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</si>
  <si>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</si>
  <si>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</si>
  <si>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</si>
  <si>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</si>
  <si>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</si>
  <si>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</si>
  <si>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</si>
  <si>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</si>
  <si>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</si>
  <si>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</si>
  <si>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</si>
  <si>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</si>
  <si>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</si>
  <si>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</si>
  <si>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</si>
  <si>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</si>
  <si>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</si>
  <si>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</si>
  <si>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</si>
  <si>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</si>
  <si>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</si>
  <si>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</si>
  <si>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</si>
  <si>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</si>
  <si>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</si>
  <si>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</si>
  <si>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</si>
  <si>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</si>
  <si>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</si>
  <si>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</si>
  <si>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</si>
  <si>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</si>
  <si>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</si>
  <si>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</si>
  <si>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</si>
  <si>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</si>
  <si>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</si>
  <si>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</si>
  <si>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</si>
  <si>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</si>
  <si>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</si>
  <si>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</si>
  <si>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</si>
  <si>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</si>
  <si>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</si>
  <si>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</si>
  <si>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</si>
  <si>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</si>
  <si>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</si>
  <si>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</si>
  <si>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</si>
  <si>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</si>
  <si>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</si>
  <si>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</si>
  <si>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</si>
  <si>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</si>
  <si>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</si>
  <si>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</si>
  <si>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</si>
  <si>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</si>
  <si>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</si>
  <si>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</si>
  <si>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</si>
  <si>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</si>
  <si>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</si>
  <si>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</si>
  <si>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</si>
  <si>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</si>
  <si>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</si>
  <si>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</si>
  <si>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</si>
  <si>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</si>
  <si>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</si>
  <si>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</si>
  <si>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</si>
  <si>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</si>
  <si>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</si>
  <si>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</si>
  <si>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</si>
  <si>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</si>
  <si>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</si>
  <si>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</si>
  <si>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</si>
  <si>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</si>
  <si>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</si>
  <si>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</si>
  <si>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</si>
  <si>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</si>
  <si>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</si>
  <si>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</si>
  <si>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</si>
  <si>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</si>
  <si>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</si>
  <si>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</si>
  <si>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</si>
  <si>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</si>
  <si>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</si>
  <si>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</si>
  <si>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</si>
  <si>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</si>
  <si>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</si>
  <si>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</si>
  <si>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</si>
  <si>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</si>
  <si>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</si>
  <si>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</si>
  <si>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</si>
  <si>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</si>
  <si>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</si>
  <si>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</si>
  <si>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</si>
  <si>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</si>
  <si>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</si>
  <si>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</si>
  <si>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</si>
  <si>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</si>
  <si>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</si>
  <si>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</si>
  <si>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</si>
  <si>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</si>
  <si>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</si>
  <si>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</si>
  <si>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</si>
  <si>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</si>
  <si>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</si>
  <si>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</si>
  <si>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</si>
  <si>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</si>
  <si>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</si>
  <si>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</si>
  <si>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</si>
  <si>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</si>
  <si>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</si>
  <si>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</si>
  <si>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</si>
  <si>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</si>
  <si>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</si>
  <si>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</si>
  <si>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</si>
  <si>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</si>
  <si>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</si>
  <si>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</si>
  <si>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</si>
  <si>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</si>
  <si>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</si>
  <si>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</si>
  <si>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</si>
  <si>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</si>
  <si>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</si>
  <si>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</si>
  <si>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</si>
  <si>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</si>
  <si>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</si>
  <si>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</si>
  <si>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</si>
  <si>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</si>
  <si>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</si>
  <si>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</si>
  <si>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</si>
  <si>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</si>
  <si>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</si>
  <si>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</si>
  <si>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</si>
  <si>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</si>
  <si>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</si>
  <si>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</si>
  <si>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</si>
  <si>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</si>
  <si>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</si>
  <si>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</si>
  <si>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</si>
  <si>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</si>
  <si>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</si>
  <si>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</si>
  <si>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</si>
  <si>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</si>
  <si>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</si>
  <si>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</si>
  <si>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</si>
  <si>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</si>
  <si>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</si>
  <si>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</si>
  <si>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</si>
  <si>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</si>
  <si>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</si>
  <si>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</si>
  <si>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</si>
  <si>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</si>
  <si>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</si>
  <si>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</si>
  <si>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</si>
  <si>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</si>
  <si>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</si>
  <si>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</si>
  <si>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</si>
  <si>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</si>
  <si>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</si>
  <si>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</si>
  <si>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</si>
  <si>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</si>
  <si>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</si>
  <si>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</si>
  <si>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</si>
  <si>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</si>
  <si>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</si>
  <si>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</si>
  <si>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</si>
  <si>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</si>
  <si>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</si>
  <si>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</si>
  <si>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</si>
  <si>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</si>
  <si>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</si>
  <si>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</si>
  <si>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</si>
  <si>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</si>
  <si>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</si>
  <si>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</si>
  <si>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</si>
  <si>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</si>
  <si>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</si>
  <si>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</si>
  <si>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</si>
  <si>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</si>
  <si>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</si>
  <si>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</si>
  <si>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</si>
  <si>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</si>
  <si>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</si>
  <si>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</si>
  <si>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</si>
  <si>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</si>
  <si>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</si>
  <si>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</si>
  <si>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</si>
  <si>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</si>
  <si>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</si>
  <si>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</si>
  <si>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</si>
  <si>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</si>
  <si>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</si>
  <si>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</si>
  <si>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</si>
  <si>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</si>
  <si>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</si>
  <si>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</si>
  <si>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</si>
  <si>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</si>
  <si>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</si>
  <si>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</si>
  <si>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</si>
  <si>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</si>
  <si>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</si>
  <si>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</si>
  <si>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</si>
  <si>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</si>
  <si>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</si>
  <si>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</si>
  <si>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</si>
  <si>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</si>
  <si>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</si>
  <si>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</si>
  <si>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</si>
  <si>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</si>
  <si>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</si>
  <si>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</si>
  <si>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</si>
  <si>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</si>
  <si>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</si>
  <si>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</si>
  <si>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</si>
  <si>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</si>
  <si>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</si>
  <si>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</si>
  <si>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</si>
  <si>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</si>
  <si>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</si>
  <si>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</si>
  <si>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</si>
  <si>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</si>
  <si>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</si>
  <si>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</si>
  <si>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</si>
  <si>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</si>
  <si>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</si>
  <si>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</si>
  <si>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</si>
  <si>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</si>
  <si>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</si>
  <si>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</si>
  <si>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</si>
  <si>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</si>
  <si>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</si>
  <si>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</si>
  <si>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</si>
  <si>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</si>
  <si>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</si>
  <si>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</si>
  <si>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</si>
  <si>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</si>
  <si>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</si>
  <si>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</si>
  <si>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</si>
  <si>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</si>
  <si>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</si>
  <si>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</si>
  <si>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</si>
  <si>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</si>
  <si>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</si>
  <si>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</si>
  <si>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</si>
  <si>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</si>
  <si>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</si>
  <si>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</si>
  <si>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</si>
  <si>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</si>
  <si>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</si>
  <si>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</si>
  <si>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</si>
  <si>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</si>
  <si>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</si>
  <si>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</si>
  <si>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</si>
  <si>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</si>
  <si>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</si>
  <si>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</si>
  <si>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</si>
  <si>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</si>
  <si>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</si>
  <si>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</si>
  <si>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</si>
  <si>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</si>
  <si>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</si>
  <si>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</si>
  <si>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</si>
  <si>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</si>
  <si>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</si>
  <si>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</si>
  <si>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</si>
  <si>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</si>
  <si>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</si>
  <si>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</si>
  <si>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</si>
  <si>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</si>
  <si>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</si>
  <si>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</si>
  <si>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</si>
  <si>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</si>
  <si>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</si>
  <si>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</si>
  <si>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</si>
  <si>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</si>
  <si>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</si>
  <si>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</si>
  <si>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</si>
  <si>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</si>
  <si>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</si>
  <si>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</si>
  <si>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</si>
  <si>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</si>
  <si>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</si>
  <si>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</si>
  <si>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</si>
  <si>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</si>
  <si>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</si>
  <si>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</si>
  <si>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</si>
  <si>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</si>
  <si>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</si>
  <si>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</si>
  <si>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</si>
  <si>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</si>
  <si>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</si>
  <si>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</si>
  <si>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</si>
  <si>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</si>
  <si>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</si>
  <si>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</si>
  <si>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</si>
  <si>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</si>
  <si>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</si>
  <si>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</si>
  <si>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</si>
  <si>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</si>
  <si>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</si>
  <si>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</si>
  <si>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</si>
  <si>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</si>
  <si>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</si>
  <si>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</si>
  <si>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</si>
  <si>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</si>
  <si>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</si>
  <si>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</si>
  <si>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</si>
  <si>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</si>
  <si>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</si>
  <si>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</si>
  <si>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</si>
  <si>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</si>
  <si>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</si>
  <si>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</si>
  <si>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</si>
  <si>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</si>
  <si>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</si>
  <si>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</si>
  <si>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</si>
  <si>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</si>
  <si>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</si>
  <si>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</si>
  <si>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</si>
  <si>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</si>
  <si>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</si>
  <si>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</si>
  <si>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</si>
  <si>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</si>
  <si>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</si>
  <si>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</si>
  <si>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</si>
  <si>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</si>
  <si>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</si>
  <si>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</si>
  <si>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</si>
  <si>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</si>
  <si>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</si>
  <si>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</si>
  <si>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</si>
  <si>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</si>
  <si>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</si>
  <si>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</si>
  <si>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</si>
  <si>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</si>
  <si>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</si>
  <si>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</si>
  <si>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</si>
  <si>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</si>
  <si>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</si>
  <si>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</si>
  <si>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</si>
  <si>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</si>
  <si>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</si>
  <si>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</si>
  <si>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</si>
  <si>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</si>
  <si>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</si>
  <si>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</si>
  <si>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</si>
  <si>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</si>
  <si>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</si>
  <si>
    <t>23/2012/329</t>
  </si>
  <si>
    <t>23/2012/348</t>
  </si>
  <si>
    <t>2021-23-10000784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</si>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</sst>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B1" zoomScale="80" zoomScaleNormal="80" zoomScaleSheetLayoutView="40" zoomScalePageLayoutView="40" workbookViewId="0">
      <selection activeCell="H29" sqref="H2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44194.938341782406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7" t="str">
        <f>HYPERLINK("#Integrante_1!A109","CAPACIDAD RESIDUAL")</f>
        <v>CAPACIDAD RESIDUAL</v>
      </c>
      <c r="F8" s="268"/>
      <c r="G8" s="269"/>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7" t="str">
        <f>HYPERLINK("#Integrante_1!A162","TALENTO HUMANO")</f>
        <v>TALENTO HUMANO</v>
      </c>
      <c r="F9" s="268"/>
      <c r="G9" s="269"/>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7" t="str">
        <f>HYPERLINK("#Integrante_1!F162","INFRAESTRUCTURA")</f>
        <v>INFRAESTRUCTURA</v>
      </c>
      <c r="F10" s="268"/>
      <c r="G10" s="269"/>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2721</v>
      </c>
      <c r="D15" s="35"/>
      <c r="E15" s="35"/>
      <c r="F15" s="5"/>
      <c r="G15" s="32" t="s">
        <v>1168</v>
      </c>
      <c r="H15" s="105" t="s">
        <v>220</v>
      </c>
      <c r="I15" s="32" t="s">
        <v>2629</v>
      </c>
      <c r="J15" s="110" t="s">
        <v>2637</v>
      </c>
      <c r="L15" s="264" t="s">
        <v>8</v>
      </c>
      <c r="M15" s="264"/>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70"/>
      <c r="I20" s="148" t="s">
        <v>220</v>
      </c>
      <c r="J20" s="149" t="s">
        <v>488</v>
      </c>
      <c r="K20" s="150">
        <v>3061740931</v>
      </c>
      <c r="L20" s="151">
        <v>44197</v>
      </c>
      <c r="M20" s="151">
        <v>44561</v>
      </c>
      <c r="N20" s="134">
        <f>+(M20-L20)/30</f>
        <v>12.133333333333333</v>
      </c>
      <c r="O20" s="137"/>
      <c r="U20" s="133"/>
      <c r="V20" s="107">
        <f ca="1">NOW()</f>
        <v>44194.938341782406</v>
      </c>
      <c r="W20" s="107">
        <f ca="1">NOW()</f>
        <v>44194.938341782406</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FUNDACIÓN BETEL CASA DE DIOS</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2722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2710</v>
      </c>
      <c r="E49" s="144">
        <v>41673</v>
      </c>
      <c r="F49" s="144">
        <v>42034</v>
      </c>
      <c r="G49" s="171">
        <f t="shared" ref="G49:G107" si="2">IF(AND(E49&lt;&gt;"",F49&lt;&gt;""),((F49-E49)/30),"")</f>
        <v>12.033333333333333</v>
      </c>
      <c r="H49" s="123" t="s">
        <v>2713</v>
      </c>
      <c r="I49" s="122" t="s">
        <v>220</v>
      </c>
      <c r="J49" s="122" t="s">
        <v>490</v>
      </c>
      <c r="K49" s="124" t="s">
        <v>2714</v>
      </c>
      <c r="L49" s="117" t="s">
        <v>26</v>
      </c>
      <c r="M49" s="118">
        <v>1</v>
      </c>
      <c r="N49" s="117" t="s">
        <v>27</v>
      </c>
      <c r="O49" s="117" t="s">
        <v>26</v>
      </c>
      <c r="P49" s="80"/>
    </row>
    <row r="50" spans="1:16" s="6" customFormat="1" ht="24.75" customHeight="1" x14ac:dyDescent="0.25">
      <c r="A50" s="142">
        <v>3</v>
      </c>
      <c r="B50" s="123" t="s">
        <v>2687</v>
      </c>
      <c r="C50" s="114" t="s">
        <v>31</v>
      </c>
      <c r="D50" s="122" t="s">
        <v>2710</v>
      </c>
      <c r="E50" s="144">
        <v>41673</v>
      </c>
      <c r="F50" s="144">
        <v>42034</v>
      </c>
      <c r="G50" s="171">
        <f t="shared" si="2"/>
        <v>12.033333333333333</v>
      </c>
      <c r="H50" s="123" t="s">
        <v>2713</v>
      </c>
      <c r="I50" s="122" t="s">
        <v>220</v>
      </c>
      <c r="J50" s="122" t="s">
        <v>494</v>
      </c>
      <c r="K50" s="124" t="s">
        <v>2714</v>
      </c>
      <c r="L50" s="117" t="s">
        <v>26</v>
      </c>
      <c r="M50" s="118">
        <v>1</v>
      </c>
      <c r="N50" s="117" t="s">
        <v>27</v>
      </c>
      <c r="O50" s="117" t="s">
        <v>26</v>
      </c>
      <c r="P50" s="80"/>
    </row>
    <row r="51" spans="1:16" s="6" customFormat="1" ht="24.75" customHeight="1" outlineLevel="1" x14ac:dyDescent="0.25">
      <c r="A51" s="142">
        <v>4</v>
      </c>
      <c r="B51" s="123" t="s">
        <v>2687</v>
      </c>
      <c r="C51" s="114" t="s">
        <v>31</v>
      </c>
      <c r="D51" s="122" t="s">
        <v>2710</v>
      </c>
      <c r="E51" s="144">
        <v>41673</v>
      </c>
      <c r="F51" s="144">
        <v>42034</v>
      </c>
      <c r="G51" s="171">
        <f t="shared" si="2"/>
        <v>12.033333333333333</v>
      </c>
      <c r="H51" s="123" t="s">
        <v>2713</v>
      </c>
      <c r="I51" s="122" t="s">
        <v>220</v>
      </c>
      <c r="J51" s="122" t="s">
        <v>495</v>
      </c>
      <c r="K51" s="124" t="s">
        <v>2714</v>
      </c>
      <c r="L51" s="117" t="s">
        <v>26</v>
      </c>
      <c r="M51" s="118">
        <v>1</v>
      </c>
      <c r="N51" s="117" t="s">
        <v>27</v>
      </c>
      <c r="O51" s="117" t="s">
        <v>26</v>
      </c>
      <c r="P51" s="80"/>
    </row>
    <row r="52" spans="1:16" s="7" customFormat="1" ht="24.75" customHeight="1" outlineLevel="1" x14ac:dyDescent="0.25">
      <c r="A52" s="143">
        <v>5</v>
      </c>
      <c r="B52" s="123" t="s">
        <v>2687</v>
      </c>
      <c r="C52" s="114" t="s">
        <v>31</v>
      </c>
      <c r="D52" s="122" t="s">
        <v>2711</v>
      </c>
      <c r="E52" s="144">
        <v>42037</v>
      </c>
      <c r="F52" s="144">
        <v>42369</v>
      </c>
      <c r="G52" s="171">
        <f t="shared" si="2"/>
        <v>11.066666666666666</v>
      </c>
      <c r="H52" s="120" t="s">
        <v>2715</v>
      </c>
      <c r="I52" s="122" t="s">
        <v>220</v>
      </c>
      <c r="J52" s="122" t="s">
        <v>490</v>
      </c>
      <c r="K52" s="124" t="s">
        <v>2716</v>
      </c>
      <c r="L52" s="117" t="s">
        <v>26</v>
      </c>
      <c r="M52" s="118">
        <v>1</v>
      </c>
      <c r="N52" s="117" t="s">
        <v>27</v>
      </c>
      <c r="O52" s="117" t="s">
        <v>26</v>
      </c>
      <c r="P52" s="81"/>
    </row>
    <row r="53" spans="1:16" s="7" customFormat="1" ht="24.75" customHeight="1" outlineLevel="1" x14ac:dyDescent="0.25">
      <c r="A53" s="143">
        <v>6</v>
      </c>
      <c r="B53" s="123" t="s">
        <v>2687</v>
      </c>
      <c r="C53" s="114" t="s">
        <v>31</v>
      </c>
      <c r="D53" s="122" t="s">
        <v>2712</v>
      </c>
      <c r="E53" s="144">
        <v>40932</v>
      </c>
      <c r="F53" s="144">
        <v>41274</v>
      </c>
      <c r="G53" s="171">
        <f t="shared" si="2"/>
        <v>11.4</v>
      </c>
      <c r="H53" s="123" t="s">
        <v>2717</v>
      </c>
      <c r="I53" s="122" t="s">
        <v>453</v>
      </c>
      <c r="J53" s="122" t="s">
        <v>963</v>
      </c>
      <c r="K53" s="124" t="s">
        <v>2718</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53" t="s">
        <v>2674</v>
      </c>
      <c r="J179" s="254"/>
      <c r="K179" s="254"/>
      <c r="L179" s="255"/>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91852227.929999992</v>
      </c>
      <c r="F185" s="94"/>
      <c r="G185" s="95"/>
      <c r="H185" s="90"/>
      <c r="I185" s="92" t="s">
        <v>2632</v>
      </c>
      <c r="J185" s="183">
        <f>M179</f>
        <v>0.02</v>
      </c>
      <c r="K185" s="249" t="s">
        <v>2633</v>
      </c>
      <c r="L185" s="249"/>
      <c r="M185" s="96">
        <f>+J185*K20</f>
        <v>61234818.620000005</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6" zoomScale="85" zoomScaleNormal="85" zoomScaleSheetLayoutView="40" zoomScalePageLayoutView="40" workbookViewId="0">
      <selection activeCell="D24" sqref="D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44194.938341782406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7" t="str">
        <f>HYPERLINK("#Integrante_2!A109","CAPACIDAD RESIDUAL")</f>
        <v>CAPACIDAD RESIDUAL</v>
      </c>
      <c r="F8" s="268"/>
      <c r="G8" s="269"/>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7" t="str">
        <f>HYPERLINK("#Integrante_2!A162","TALENTO HUMANO")</f>
        <v>TALENTO HUMANO</v>
      </c>
      <c r="F9" s="268"/>
      <c r="G9" s="269"/>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7" t="str">
        <f>HYPERLINK("#Integrante_2!F162","INFRAESTRUCTURA")</f>
        <v>INFRAESTRUCTURA</v>
      </c>
      <c r="F10" s="268"/>
      <c r="G10" s="269"/>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2721</v>
      </c>
      <c r="D15" s="35"/>
      <c r="E15" s="35"/>
      <c r="F15" s="5"/>
      <c r="G15" s="32" t="s">
        <v>1168</v>
      </c>
      <c r="H15" s="105" t="s">
        <v>220</v>
      </c>
      <c r="I15" s="32" t="s">
        <v>2629</v>
      </c>
      <c r="J15" s="110" t="s">
        <v>2637</v>
      </c>
      <c r="L15" s="264" t="s">
        <v>8</v>
      </c>
      <c r="M15" s="264"/>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70"/>
      <c r="I20" s="148" t="s">
        <v>220</v>
      </c>
      <c r="J20" s="149" t="s">
        <v>488</v>
      </c>
      <c r="K20" s="150">
        <v>3061740931</v>
      </c>
      <c r="L20" s="151">
        <v>44197</v>
      </c>
      <c r="M20" s="151">
        <v>44561</v>
      </c>
      <c r="N20" s="134">
        <f>+(M20-L20)/30</f>
        <v>12.133333333333333</v>
      </c>
      <c r="O20" s="137"/>
      <c r="U20" s="133"/>
      <c r="V20" s="107">
        <f ca="1">NOW()</f>
        <v>44194.938341782406</v>
      </c>
      <c r="W20" s="107">
        <f ca="1">NOW()</f>
        <v>44194.938341782406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COOPERATIVA DE PROFESIONALES AL SERVICIO DE LA NIÑEZ Y LA FAMILIA COOPROSENIFA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2722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2719</v>
      </c>
      <c r="E48" s="144">
        <v>41256</v>
      </c>
      <c r="F48" s="144">
        <v>41851</v>
      </c>
      <c r="G48" s="171">
        <f>IF(AND(E48&lt;&gt;"",F48&lt;&gt;""),((F48-E48)/30),"")</f>
        <v>19.833333333333332</v>
      </c>
      <c r="H48" s="123" t="s">
        <v>2691</v>
      </c>
      <c r="I48" s="122" t="s">
        <v>220</v>
      </c>
      <c r="J48" s="122" t="s">
        <v>507</v>
      </c>
      <c r="K48" s="124">
        <v>2853183016</v>
      </c>
      <c r="L48" s="125" t="s">
        <v>1148</v>
      </c>
      <c r="M48" s="180">
        <v>1</v>
      </c>
      <c r="N48" s="125" t="s">
        <v>27</v>
      </c>
      <c r="O48" s="125" t="s">
        <v>1148</v>
      </c>
      <c r="P48" s="80"/>
    </row>
    <row r="49" spans="1:16" s="6" customFormat="1" ht="24.75" customHeight="1" x14ac:dyDescent="0.25">
      <c r="A49" s="142">
        <v>2</v>
      </c>
      <c r="B49" s="123" t="s">
        <v>2687</v>
      </c>
      <c r="C49" s="125" t="s">
        <v>31</v>
      </c>
      <c r="D49" s="122" t="s">
        <v>2704</v>
      </c>
      <c r="E49" s="144">
        <v>41214</v>
      </c>
      <c r="F49" s="144">
        <v>41274</v>
      </c>
      <c r="G49" s="171">
        <f t="shared" ref="G49:G107" si="1">IF(AND(E49&lt;&gt;"",F49&lt;&gt;""),((F49-E49)/30),"")</f>
        <v>2</v>
      </c>
      <c r="H49" s="123" t="s">
        <v>2705</v>
      </c>
      <c r="I49" s="122" t="s">
        <v>220</v>
      </c>
      <c r="J49" s="122" t="s">
        <v>507</v>
      </c>
      <c r="K49" s="124">
        <v>295489802</v>
      </c>
      <c r="L49" s="125" t="s">
        <v>1148</v>
      </c>
      <c r="M49" s="180">
        <v>1</v>
      </c>
      <c r="N49" s="125" t="s">
        <v>27</v>
      </c>
      <c r="O49" s="125" t="s">
        <v>1148</v>
      </c>
      <c r="P49" s="80"/>
    </row>
    <row r="50" spans="1:16" s="6" customFormat="1" ht="24.75" customHeight="1" x14ac:dyDescent="0.25">
      <c r="A50" s="142">
        <v>3</v>
      </c>
      <c r="B50" s="123" t="s">
        <v>2687</v>
      </c>
      <c r="C50" s="125" t="s">
        <v>31</v>
      </c>
      <c r="D50" s="122" t="s">
        <v>2690</v>
      </c>
      <c r="E50" s="144">
        <v>41088</v>
      </c>
      <c r="F50" s="144">
        <v>41274</v>
      </c>
      <c r="G50" s="171">
        <f t="shared" si="1"/>
        <v>6.2</v>
      </c>
      <c r="H50" s="123" t="s">
        <v>2692</v>
      </c>
      <c r="I50" s="122" t="s">
        <v>220</v>
      </c>
      <c r="J50" s="122" t="s">
        <v>507</v>
      </c>
      <c r="K50" s="124">
        <v>488695680</v>
      </c>
      <c r="L50" s="125" t="s">
        <v>1148</v>
      </c>
      <c r="M50" s="180">
        <v>1</v>
      </c>
      <c r="N50" s="125" t="s">
        <v>27</v>
      </c>
      <c r="O50" s="125" t="s">
        <v>1148</v>
      </c>
      <c r="P50" s="80"/>
    </row>
    <row r="51" spans="1:16" s="6" customFormat="1" ht="24.75" customHeight="1" outlineLevel="1" x14ac:dyDescent="0.25">
      <c r="A51" s="142">
        <v>4</v>
      </c>
      <c r="B51" s="123" t="s">
        <v>2687</v>
      </c>
      <c r="C51" s="125" t="s">
        <v>31</v>
      </c>
      <c r="D51" s="122" t="s">
        <v>2690</v>
      </c>
      <c r="E51" s="144">
        <v>41088</v>
      </c>
      <c r="F51" s="144">
        <v>41274</v>
      </c>
      <c r="G51" s="171">
        <f t="shared" si="1"/>
        <v>6.2</v>
      </c>
      <c r="H51" s="123" t="s">
        <v>2692</v>
      </c>
      <c r="I51" s="122" t="s">
        <v>220</v>
      </c>
      <c r="J51" s="122" t="s">
        <v>508</v>
      </c>
      <c r="K51" s="124">
        <v>488695680</v>
      </c>
      <c r="L51" s="125" t="s">
        <v>1148</v>
      </c>
      <c r="M51" s="180">
        <v>1</v>
      </c>
      <c r="N51" s="125" t="s">
        <v>27</v>
      </c>
      <c r="O51" s="125" t="s">
        <v>1148</v>
      </c>
      <c r="P51" s="80"/>
    </row>
    <row r="52" spans="1:16" s="7" customFormat="1" ht="24.75" customHeight="1" outlineLevel="1" x14ac:dyDescent="0.25">
      <c r="A52" s="143">
        <v>5</v>
      </c>
      <c r="B52" s="123" t="s">
        <v>2687</v>
      </c>
      <c r="C52" s="125" t="s">
        <v>31</v>
      </c>
      <c r="D52" s="122" t="s">
        <v>2694</v>
      </c>
      <c r="E52" s="144">
        <v>41263</v>
      </c>
      <c r="F52" s="144">
        <v>42004</v>
      </c>
      <c r="G52" s="171">
        <f t="shared" si="1"/>
        <v>24.7</v>
      </c>
      <c r="H52" s="123" t="s">
        <v>2697</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2687</v>
      </c>
      <c r="C53" s="125" t="s">
        <v>31</v>
      </c>
      <c r="D53" s="122" t="s">
        <v>2694</v>
      </c>
      <c r="E53" s="144">
        <v>41263</v>
      </c>
      <c r="F53" s="144">
        <v>42004</v>
      </c>
      <c r="G53" s="171">
        <f t="shared" si="1"/>
        <v>24.7</v>
      </c>
      <c r="H53" s="123" t="s">
        <v>2697</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2687</v>
      </c>
      <c r="C54" s="125" t="s">
        <v>31</v>
      </c>
      <c r="D54" s="122" t="s">
        <v>2694</v>
      </c>
      <c r="E54" s="144">
        <v>41263</v>
      </c>
      <c r="F54" s="144">
        <v>42004</v>
      </c>
      <c r="G54" s="171">
        <f t="shared" si="1"/>
        <v>24.7</v>
      </c>
      <c r="H54" s="123" t="s">
        <v>2697</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2687</v>
      </c>
      <c r="C55" s="125" t="s">
        <v>31</v>
      </c>
      <c r="D55" s="122" t="s">
        <v>2695</v>
      </c>
      <c r="E55" s="144">
        <v>41550</v>
      </c>
      <c r="F55" s="144">
        <v>41943</v>
      </c>
      <c r="G55" s="171">
        <f t="shared" si="1"/>
        <v>13.1</v>
      </c>
      <c r="H55" s="123" t="s">
        <v>2698</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2693</v>
      </c>
      <c r="C56" s="125" t="s">
        <v>31</v>
      </c>
      <c r="D56" s="122" t="s">
        <v>2696</v>
      </c>
      <c r="E56" s="144">
        <v>42060</v>
      </c>
      <c r="F56" s="144">
        <v>42272</v>
      </c>
      <c r="G56" s="171">
        <f t="shared" si="1"/>
        <v>7.0666666666666664</v>
      </c>
      <c r="H56" s="123" t="s">
        <v>2699</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2703</v>
      </c>
      <c r="E65" s="144">
        <v>41212</v>
      </c>
      <c r="F65" s="144">
        <v>41274</v>
      </c>
      <c r="G65" s="171">
        <f t="shared" si="1"/>
        <v>2.0666666666666669</v>
      </c>
      <c r="H65" s="123" t="s">
        <v>2705</v>
      </c>
      <c r="I65" s="122" t="s">
        <v>220</v>
      </c>
      <c r="J65" s="122" t="s">
        <v>513</v>
      </c>
      <c r="K65" s="124">
        <v>600302208</v>
      </c>
      <c r="L65" s="125" t="s">
        <v>1148</v>
      </c>
      <c r="M65" s="180">
        <v>1</v>
      </c>
      <c r="N65" s="125" t="s">
        <v>27</v>
      </c>
      <c r="O65" s="125" t="s">
        <v>1148</v>
      </c>
      <c r="P65" s="81"/>
    </row>
    <row r="66" spans="1:16" s="7" customFormat="1" ht="24.75" customHeight="1" outlineLevel="1" x14ac:dyDescent="0.25">
      <c r="A66" s="143">
        <v>19</v>
      </c>
      <c r="B66" s="123" t="s">
        <v>2687</v>
      </c>
      <c r="C66" s="125" t="s">
        <v>31</v>
      </c>
      <c r="D66" s="122" t="s">
        <v>2703</v>
      </c>
      <c r="E66" s="144">
        <v>41212</v>
      </c>
      <c r="F66" s="144">
        <v>41274</v>
      </c>
      <c r="G66" s="171">
        <f t="shared" si="1"/>
        <v>2.0666666666666669</v>
      </c>
      <c r="H66" s="123" t="s">
        <v>2705</v>
      </c>
      <c r="I66" s="122" t="s">
        <v>220</v>
      </c>
      <c r="J66" s="122" t="s">
        <v>515</v>
      </c>
      <c r="K66" s="124">
        <v>600302208</v>
      </c>
      <c r="L66" s="125" t="s">
        <v>1148</v>
      </c>
      <c r="M66" s="180">
        <v>1</v>
      </c>
      <c r="N66" s="125" t="s">
        <v>27</v>
      </c>
      <c r="O66" s="125" t="s">
        <v>1148</v>
      </c>
      <c r="P66" s="81"/>
    </row>
    <row r="67" spans="1:16" s="7" customFormat="1" ht="24.75" customHeight="1" outlineLevel="1" x14ac:dyDescent="0.25">
      <c r="A67" s="143">
        <v>20</v>
      </c>
      <c r="B67" s="123" t="s">
        <v>2687</v>
      </c>
      <c r="C67" s="125" t="s">
        <v>31</v>
      </c>
      <c r="D67" s="122" t="s">
        <v>2704</v>
      </c>
      <c r="E67" s="144">
        <v>41214</v>
      </c>
      <c r="F67" s="144">
        <v>41274</v>
      </c>
      <c r="G67" s="171">
        <f t="shared" ref="G67:G82" si="2">IF(AND(E67&lt;&gt;"",F67&lt;&gt;""),((F67-E67)/30),"")</f>
        <v>2</v>
      </c>
      <c r="H67" s="123" t="s">
        <v>2705</v>
      </c>
      <c r="I67" s="122" t="s">
        <v>220</v>
      </c>
      <c r="J67" s="122" t="s">
        <v>515</v>
      </c>
      <c r="K67" s="124">
        <v>295489802</v>
      </c>
      <c r="L67" s="125" t="s">
        <v>1148</v>
      </c>
      <c r="M67" s="180">
        <v>1</v>
      </c>
      <c r="N67" s="125" t="s">
        <v>27</v>
      </c>
      <c r="O67" s="125" t="s">
        <v>1148</v>
      </c>
      <c r="P67" s="81"/>
    </row>
    <row r="68" spans="1:16" s="7" customFormat="1" ht="24.75" customHeight="1" outlineLevel="1" x14ac:dyDescent="0.25">
      <c r="A68" s="143">
        <v>21</v>
      </c>
      <c r="B68" s="123" t="s">
        <v>2687</v>
      </c>
      <c r="C68" s="125" t="s">
        <v>31</v>
      </c>
      <c r="D68" s="122" t="s">
        <v>2704</v>
      </c>
      <c r="E68" s="144">
        <v>41214</v>
      </c>
      <c r="F68" s="144">
        <v>41274</v>
      </c>
      <c r="G68" s="171">
        <f t="shared" si="2"/>
        <v>2</v>
      </c>
      <c r="H68" s="123" t="s">
        <v>2705</v>
      </c>
      <c r="I68" s="122" t="s">
        <v>220</v>
      </c>
      <c r="J68" s="122" t="s">
        <v>513</v>
      </c>
      <c r="K68" s="124">
        <v>295489802</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t="s">
        <v>2687</v>
      </c>
      <c r="C76" s="125" t="s">
        <v>31</v>
      </c>
      <c r="D76" s="122" t="s">
        <v>2689</v>
      </c>
      <c r="E76" s="144">
        <v>41256</v>
      </c>
      <c r="F76" s="144">
        <v>42004</v>
      </c>
      <c r="G76" s="171">
        <f t="shared" si="2"/>
        <v>24.933333333333334</v>
      </c>
      <c r="H76" s="123" t="s">
        <v>2691</v>
      </c>
      <c r="I76" s="122" t="s">
        <v>220</v>
      </c>
      <c r="J76" s="122" t="s">
        <v>514</v>
      </c>
      <c r="K76" s="124">
        <v>2496028104</v>
      </c>
      <c r="L76" s="125" t="s">
        <v>1148</v>
      </c>
      <c r="M76" s="180">
        <v>1</v>
      </c>
      <c r="N76" s="125" t="s">
        <v>27</v>
      </c>
      <c r="O76" s="125" t="s">
        <v>1148</v>
      </c>
      <c r="P76" s="81"/>
    </row>
    <row r="77" spans="1:16" s="7" customFormat="1" ht="24.75" customHeight="1" outlineLevel="1" x14ac:dyDescent="0.25">
      <c r="A77" s="143">
        <v>30</v>
      </c>
      <c r="B77" s="123" t="s">
        <v>2687</v>
      </c>
      <c r="C77" s="125" t="s">
        <v>31</v>
      </c>
      <c r="D77" s="122" t="s">
        <v>2689</v>
      </c>
      <c r="E77" s="144">
        <v>41256</v>
      </c>
      <c r="F77" s="144">
        <v>42004</v>
      </c>
      <c r="G77" s="171">
        <f t="shared" si="2"/>
        <v>24.933333333333334</v>
      </c>
      <c r="H77" s="123" t="s">
        <v>2691</v>
      </c>
      <c r="I77" s="122" t="s">
        <v>220</v>
      </c>
      <c r="J77" s="122" t="s">
        <v>491</v>
      </c>
      <c r="K77" s="124">
        <v>2496028104</v>
      </c>
      <c r="L77" s="125" t="s">
        <v>1148</v>
      </c>
      <c r="M77" s="180">
        <v>1</v>
      </c>
      <c r="N77" s="125" t="s">
        <v>27</v>
      </c>
      <c r="O77" s="125" t="s">
        <v>1148</v>
      </c>
      <c r="P77" s="81"/>
    </row>
    <row r="78" spans="1:16" s="7" customFormat="1" ht="24.75" customHeight="1" outlineLevel="1" x14ac:dyDescent="0.25">
      <c r="A78" s="143">
        <v>31</v>
      </c>
      <c r="B78" s="123" t="s">
        <v>2687</v>
      </c>
      <c r="C78" s="125" t="s">
        <v>31</v>
      </c>
      <c r="D78" s="122" t="s">
        <v>2689</v>
      </c>
      <c r="E78" s="144">
        <v>41256</v>
      </c>
      <c r="F78" s="144">
        <v>42004</v>
      </c>
      <c r="G78" s="171">
        <f t="shared" si="2"/>
        <v>24.933333333333334</v>
      </c>
      <c r="H78" s="123" t="s">
        <v>2691</v>
      </c>
      <c r="I78" s="122" t="s">
        <v>220</v>
      </c>
      <c r="J78" s="122" t="s">
        <v>508</v>
      </c>
      <c r="K78" s="124">
        <v>2496028104</v>
      </c>
      <c r="L78" s="125" t="s">
        <v>1148</v>
      </c>
      <c r="M78" s="180">
        <v>1</v>
      </c>
      <c r="N78" s="125" t="s">
        <v>27</v>
      </c>
      <c r="O78" s="125" t="s">
        <v>1148</v>
      </c>
      <c r="P78" s="81"/>
    </row>
    <row r="79" spans="1:16" s="7" customFormat="1" ht="24.75" customHeight="1" outlineLevel="1" x14ac:dyDescent="0.25">
      <c r="A79" s="143">
        <v>32</v>
      </c>
      <c r="B79" s="123" t="s">
        <v>2687</v>
      </c>
      <c r="C79" s="125" t="s">
        <v>31</v>
      </c>
      <c r="D79" s="122" t="s">
        <v>2720</v>
      </c>
      <c r="E79" s="144">
        <v>41260</v>
      </c>
      <c r="F79" s="144">
        <v>41851</v>
      </c>
      <c r="G79" s="171">
        <f t="shared" si="2"/>
        <v>19.7</v>
      </c>
      <c r="H79" s="123" t="s">
        <v>2691</v>
      </c>
      <c r="I79" s="122" t="s">
        <v>220</v>
      </c>
      <c r="J79" s="122" t="s">
        <v>488</v>
      </c>
      <c r="K79" s="124">
        <v>6163663662</v>
      </c>
      <c r="L79" s="125" t="s">
        <v>1148</v>
      </c>
      <c r="M79" s="180">
        <v>1</v>
      </c>
      <c r="N79" s="125" t="s">
        <v>27</v>
      </c>
      <c r="O79" s="125" t="s">
        <v>1148</v>
      </c>
      <c r="P79" s="81"/>
    </row>
    <row r="80" spans="1:16" s="7" customFormat="1" ht="24.75" customHeight="1" outlineLevel="1" x14ac:dyDescent="0.25">
      <c r="A80" s="143">
        <v>33</v>
      </c>
      <c r="B80" s="123" t="s">
        <v>2687</v>
      </c>
      <c r="C80" s="125" t="s">
        <v>31</v>
      </c>
      <c r="D80" s="122" t="s">
        <v>2720</v>
      </c>
      <c r="E80" s="144">
        <v>41260</v>
      </c>
      <c r="F80" s="144">
        <v>41851</v>
      </c>
      <c r="G80" s="171">
        <f t="shared" si="2"/>
        <v>19.7</v>
      </c>
      <c r="H80" s="123" t="s">
        <v>2691</v>
      </c>
      <c r="I80" s="122" t="s">
        <v>220</v>
      </c>
      <c r="J80" s="122" t="s">
        <v>496</v>
      </c>
      <c r="K80" s="124">
        <v>6163663662</v>
      </c>
      <c r="L80" s="125" t="s">
        <v>1148</v>
      </c>
      <c r="M80" s="180">
        <v>1</v>
      </c>
      <c r="N80" s="125" t="s">
        <v>27</v>
      </c>
      <c r="O80" s="125" t="s">
        <v>1148</v>
      </c>
      <c r="P80" s="81"/>
    </row>
    <row r="81" spans="1:16" s="7" customFormat="1" ht="24.75" customHeight="1" outlineLevel="1" x14ac:dyDescent="0.25">
      <c r="A81" s="143">
        <v>34</v>
      </c>
      <c r="B81" s="123" t="s">
        <v>2687</v>
      </c>
      <c r="C81" s="125" t="s">
        <v>31</v>
      </c>
      <c r="D81" s="122" t="s">
        <v>2720</v>
      </c>
      <c r="E81" s="144">
        <v>41260</v>
      </c>
      <c r="F81" s="144">
        <v>41851</v>
      </c>
      <c r="G81" s="171">
        <f t="shared" si="2"/>
        <v>19.7</v>
      </c>
      <c r="H81" s="123" t="s">
        <v>2691</v>
      </c>
      <c r="I81" s="122" t="s">
        <v>220</v>
      </c>
      <c r="J81" s="122" t="s">
        <v>511</v>
      </c>
      <c r="K81" s="124">
        <v>6163663662</v>
      </c>
      <c r="L81" s="125" t="s">
        <v>1148</v>
      </c>
      <c r="M81" s="180">
        <v>1</v>
      </c>
      <c r="N81" s="125" t="s">
        <v>27</v>
      </c>
      <c r="O81" s="125" t="s">
        <v>1148</v>
      </c>
      <c r="P81" s="81"/>
    </row>
    <row r="82" spans="1:16" s="7" customFormat="1" ht="24.75" customHeight="1" outlineLevel="1" x14ac:dyDescent="0.25">
      <c r="A82" s="143">
        <v>35</v>
      </c>
      <c r="B82" s="123" t="s">
        <v>2687</v>
      </c>
      <c r="C82" s="125" t="s">
        <v>31</v>
      </c>
      <c r="D82" s="122" t="s">
        <v>2720</v>
      </c>
      <c r="E82" s="144">
        <v>41260</v>
      </c>
      <c r="F82" s="144">
        <v>41851</v>
      </c>
      <c r="G82" s="171">
        <f t="shared" si="2"/>
        <v>19.7</v>
      </c>
      <c r="H82" s="123" t="s">
        <v>2691</v>
      </c>
      <c r="I82" s="122" t="s">
        <v>220</v>
      </c>
      <c r="J82" s="122" t="s">
        <v>505</v>
      </c>
      <c r="K82" s="124">
        <v>6163663662</v>
      </c>
      <c r="L82" s="125" t="s">
        <v>1148</v>
      </c>
      <c r="M82" s="180">
        <v>1</v>
      </c>
      <c r="N82" s="125" t="s">
        <v>27</v>
      </c>
      <c r="O82" s="125" t="s">
        <v>1148</v>
      </c>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t="s">
        <v>2622</v>
      </c>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45" t="s">
        <v>2674</v>
      </c>
      <c r="J179" s="246"/>
      <c r="K179" s="246"/>
      <c r="L179" s="247"/>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91852227.929999992</v>
      </c>
      <c r="F185" s="94"/>
      <c r="G185" s="95"/>
      <c r="H185" s="90"/>
      <c r="I185" s="92" t="s">
        <v>2632</v>
      </c>
      <c r="J185" s="183">
        <f>M179</f>
        <v>0.02</v>
      </c>
      <c r="K185" s="249" t="s">
        <v>2633</v>
      </c>
      <c r="L185" s="249"/>
      <c r="M185" s="96">
        <f>+J185*K20</f>
        <v>61234818.620000005</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44194.938341782406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7" t="str">
        <f>HYPERLINK("#Integrante_3!A109","CAPACIDAD RESIDUAL")</f>
        <v>CAPACIDAD RESIDUAL</v>
      </c>
      <c r="F8" s="268"/>
      <c r="G8" s="269"/>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7" t="str">
        <f>HYPERLINK("#Integrante_3!A162","TALENTO HUMANO")</f>
        <v>TALENTO HUMANO</v>
      </c>
      <c r="F9" s="268"/>
      <c r="G9" s="269"/>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7" t="str">
        <f>HYPERLINK("#Integrante_3!F162","INFRAESTRUCTURA")</f>
        <v>INFRAESTRUCTURA</v>
      </c>
      <c r="F10" s="268"/>
      <c r="G10" s="269"/>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44194.938341782406</v>
      </c>
      <c r="W20" s="107">
        <f ca="1">NOW()</f>
        <v>44194.938341782406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4"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3"/>
      <c r="S175" s="19"/>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63" t="s">
        <v>2623</v>
      </c>
      <c r="S176" s="19"/>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2674</v>
      </c>
      <c r="J177" s="246"/>
      <c r="K177" s="246"/>
      <c r="L177" s="247"/>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44194.938341782406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7" t="str">
        <f>HYPERLINK("#Integrante_4!A109","CAPACIDAD RESIDUAL")</f>
        <v>CAPACIDAD RESIDUAL</v>
      </c>
      <c r="F8" s="268"/>
      <c r="G8" s="269"/>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7" t="str">
        <f>HYPERLINK("#Integrante_4!A162","TALENTO HUMANO")</f>
        <v>TALENTO HUMANO</v>
      </c>
      <c r="F9" s="268"/>
      <c r="G9" s="269"/>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7" t="str">
        <f>HYPERLINK("#Integrante_4!F162","INFRAESTRUCTURA")</f>
        <v>INFRAESTRUCTURA</v>
      </c>
      <c r="F10" s="268"/>
      <c r="G10" s="269"/>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44194.938341782406</v>
      </c>
      <c r="W20" s="107">
        <f ca="1">NOW()</f>
        <v>44194.938341782406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3"/>
      <c r="S177" s="19"/>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63" t="s">
        <v>2623</v>
      </c>
      <c r="S178" s="19"/>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2674</v>
      </c>
      <c r="J179" s="246"/>
      <c r="K179" s="246"/>
      <c r="L179" s="247"/>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44194.938341782406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7" t="str">
        <f>HYPERLINK("#Integrante_5!A109","CAPACIDAD RESIDUAL")</f>
        <v>CAPACIDAD RESIDUAL</v>
      </c>
      <c r="F8" s="268"/>
      <c r="G8" s="269"/>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7" t="str">
        <f>HYPERLINK("#Integrante_5!A162","TALENTO HUMANO")</f>
        <v>TALENTO HUMANO</v>
      </c>
      <c r="F9" s="268"/>
      <c r="G9" s="269"/>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7" t="str">
        <f>HYPERLINK("#Integrante_5!F162","INFRAESTRUCTURA")</f>
        <v>INFRAESTRUCTURA</v>
      </c>
      <c r="F10" s="268"/>
      <c r="G10" s="269"/>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44194.938341782406</v>
      </c>
      <c r="W20" s="107">
        <f ca="1">NOW()</f>
        <v>44194.938341782406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4"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3"/>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9"/>
      <c r="S176" s="163" t="s">
        <v>2623</v>
      </c>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2672</v>
      </c>
      <c r="J177" s="246"/>
      <c r="K177" s="246"/>
      <c r="L177" s="247"/>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44194.938341782406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7" t="str">
        <f>HYPERLINK("#Integrante_6!A109","CAPACIDAD RESIDUAL")</f>
        <v>CAPACIDAD RESIDUAL</v>
      </c>
      <c r="F8" s="268"/>
      <c r="G8" s="269"/>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7" t="str">
        <f>HYPERLINK("#Integrante_6!A162","TALENTO HUMANO")</f>
        <v>TALENTO HUMANO</v>
      </c>
      <c r="F9" s="268"/>
      <c r="G9" s="269"/>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7" t="str">
        <f>HYPERLINK("#Integrante_6!F162","INFRAESTRUCTURA")</f>
        <v>INFRAESTRUCTURA</v>
      </c>
      <c r="F10" s="268"/>
      <c r="G10" s="269"/>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44194.938341782406</v>
      </c>
      <c r="W20" s="107">
        <f ca="1">NOW()</f>
        <v>44194.938341782406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2672</v>
      </c>
      <c r="J179" s="246"/>
      <c r="K179" s="246"/>
      <c r="L179" s="247"/>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2020-12-30T03:31:24Z</cp:lastPrinted>
  <dcterms:created xsi:type="dcterms:W3CDTF">2020-10-14T21:57:42Z</dcterms:created>
  <dcterms:modified xsi:type="dcterms:W3CDTF">2020-12-30T03:31:28Z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