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8/"/>
    </mc:Choice>
  </mc:AlternateContent>
  <xr:revisionPtr revIDLastSave="0" documentId="13_ncr:1_{A88D9DE2-43C9-7140-A720-B60DD043EF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<sst xmlns="http://schemas.openxmlformats.org/spreadsheetml/2006/main" count="3189" uniqueCount="2725">
  <si>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</si>
  <si>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</si>
  <si>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</si>
  <si>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</si>
  <si>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</si>
  <si>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</si>
  <si>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</si>
  <si>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</si>
  <si>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</si>
  <si>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</si>
  <si>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</si>
  <si>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</si>
  <si>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</si>
  <si>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</si>
  <si>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</si>
  <si>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</si>
  <si>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</si>
  <si>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</si>
  <si>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</si>
  <si>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</si>
  <si>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</si>
  <si>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</si>
  <si>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</si>
  <si>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</si>
  <si>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</si>
  <si>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</si>
  <si>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</si>
  <si>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</si>
  <si>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</si>
  <si>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</si>
  <si>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</si>
  <si>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</si>
  <si>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</si>
  <si>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</si>
  <si>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</si>
  <si>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</si>
  <si>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</si>
  <si>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</si>
  <si>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</si>
  <si>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</si>
  <si>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</si>
  <si>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</si>
  <si>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</si>
  <si>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</si>
  <si>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</si>
  <si>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</si>
  <si>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</si>
  <si>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</si>
  <si>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</si>
  <si>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</si>
  <si>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</si>
  <si>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</si>
  <si>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</si>
  <si>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</si>
  <si>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</si>
  <si>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</si>
  <si>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</si>
  <si>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</si>
  <si>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</si>
  <si>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</si>
  <si>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</si>
  <si>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</si>
  <si>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</si>
  <si>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</si>
  <si>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</si>
  <si>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</si>
  <si>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</si>
  <si>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</si>
  <si>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</si>
  <si>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</si>
  <si>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</si>
  <si>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</si>
  <si>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</si>
  <si>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</si>
  <si>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</si>
  <si>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</si>
  <si>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</si>
  <si>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</si>
  <si>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</si>
  <si>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</si>
  <si>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</si>
  <si>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</si>
  <si>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</si>
  <si>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</si>
  <si>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</si>
  <si>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</si>
  <si>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</si>
  <si>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</si>
  <si>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</si>
  <si>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</si>
  <si>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</si>
  <si>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</si>
  <si>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</si>
  <si>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</si>
  <si>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</si>
  <si>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</si>
  <si>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</si>
  <si>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</si>
  <si>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</si>
  <si>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</si>
  <si>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</si>
  <si>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</si>
  <si>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</si>
  <si>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</si>
  <si>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</si>
  <si>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</si>
  <si>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</si>
  <si>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</si>
  <si>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</si>
  <si>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</si>
  <si>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</si>
  <si>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</si>
  <si>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</si>
  <si>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</si>
  <si>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</si>
  <si>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</si>
  <si>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</si>
  <si>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</si>
  <si>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</si>
  <si>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</si>
  <si>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</si>
  <si>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</si>
  <si>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</si>
  <si>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</si>
  <si>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</si>
  <si>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</si>
  <si>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</si>
  <si>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</si>
  <si>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</si>
  <si>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</si>
  <si>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</si>
  <si>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</si>
  <si>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</si>
  <si>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</si>
  <si>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</si>
  <si>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</si>
  <si>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</si>
  <si>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</si>
  <si>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</si>
  <si>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</si>
  <si>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</si>
  <si>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</si>
  <si>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</si>
  <si>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</si>
  <si>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</si>
  <si>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</si>
  <si>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</si>
  <si>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</si>
  <si>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</si>
  <si>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</si>
  <si>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</si>
  <si>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</si>
  <si>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</si>
  <si>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</si>
  <si>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</si>
  <si>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</si>
  <si>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</si>
  <si>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</si>
  <si>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</si>
  <si>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</si>
  <si>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</si>
  <si>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</si>
  <si>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</si>
  <si>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</si>
  <si>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</si>
  <si>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</si>
  <si>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</si>
  <si>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</si>
  <si>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</si>
  <si>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</si>
  <si>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</si>
  <si>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</si>
  <si>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</si>
  <si>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</si>
  <si>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</si>
  <si>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</si>
  <si>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</si>
  <si>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</si>
  <si>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</si>
  <si>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</si>
  <si>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</si>
  <si>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</si>
  <si>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</si>
  <si>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</si>
  <si>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</si>
  <si>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</si>
  <si>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</si>
  <si>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</si>
  <si>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</si>
  <si>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</si>
  <si>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</si>
  <si>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</si>
  <si>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</si>
  <si>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</si>
  <si>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</si>
  <si>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</si>
  <si>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</si>
  <si>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</si>
  <si>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</si>
  <si>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</si>
  <si>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</si>
  <si>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</si>
  <si>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</si>
  <si>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</si>
  <si>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</si>
  <si>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</si>
  <si>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</si>
  <si>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</si>
  <si>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</si>
  <si>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</si>
  <si>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</si>
  <si>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</si>
  <si>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</si>
  <si>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</si>
  <si>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</si>
  <si>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</si>
  <si>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</si>
  <si>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</si>
  <si>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</si>
  <si>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</si>
  <si>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</si>
  <si>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</si>
  <si>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</si>
  <si>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</si>
  <si>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</si>
  <si>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</si>
  <si>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</si>
  <si>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</si>
  <si>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</si>
  <si>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</si>
  <si>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</si>
  <si>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</si>
  <si>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</si>
  <si>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</si>
  <si>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</si>
  <si>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</si>
  <si>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</si>
  <si>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</si>
  <si>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</si>
  <si>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</si>
  <si>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</si>
  <si>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</si>
  <si>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</si>
  <si>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</si>
  <si>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</si>
  <si>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</si>
  <si>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</si>
  <si>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</si>
  <si>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</si>
  <si>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</si>
  <si>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</si>
  <si>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</si>
  <si>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</si>
  <si>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</si>
  <si>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</si>
  <si>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</si>
  <si>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</si>
  <si>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</si>
  <si>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</si>
  <si>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</si>
  <si>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</si>
  <si>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</si>
  <si>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</si>
  <si>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</si>
  <si>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</si>
  <si>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</si>
  <si>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</si>
  <si>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</si>
  <si>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</si>
  <si>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</si>
  <si>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</si>
  <si>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</si>
  <si>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</si>
  <si>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</si>
  <si>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</si>
  <si>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</si>
  <si>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</si>
  <si>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</si>
  <si>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</si>
  <si>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</si>
  <si>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</si>
  <si>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</si>
  <si>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</si>
  <si>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</si>
  <si>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</si>
  <si>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</si>
  <si>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</si>
  <si>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</si>
  <si>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</si>
  <si>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</si>
  <si>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</si>
  <si>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</si>
  <si>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</si>
  <si>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</si>
  <si>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</si>
  <si>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</si>
  <si>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</si>
  <si>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</si>
  <si>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</si>
  <si>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</si>
  <si>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</si>
  <si>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</si>
  <si>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</si>
  <si>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</si>
  <si>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</si>
  <si>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</si>
  <si>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</si>
  <si>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</si>
  <si>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</si>
  <si>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</si>
  <si>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</si>
  <si>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</si>
  <si>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</si>
  <si>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</si>
  <si>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</si>
  <si>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</si>
  <si>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</si>
  <si>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</si>
  <si>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</si>
  <si>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</si>
  <si>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</si>
  <si>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</si>
  <si>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</si>
  <si>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</si>
  <si>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</si>
  <si>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</si>
  <si>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</si>
  <si>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</si>
  <si>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</si>
  <si>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</si>
  <si>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</si>
  <si>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</si>
  <si>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</si>
  <si>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</si>
  <si>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</si>
  <si>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</si>
  <si>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</si>
  <si>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</si>
  <si>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</si>
  <si>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</si>
  <si>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</si>
  <si>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</si>
  <si>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</si>
  <si>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</si>
  <si>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</si>
  <si>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</si>
  <si>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</si>
  <si>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</si>
  <si>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</si>
  <si>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</si>
  <si>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</si>
  <si>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</si>
  <si>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</si>
  <si>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</si>
  <si>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</si>
  <si>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</si>
  <si>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</si>
  <si>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</si>
  <si>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</si>
  <si>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</si>
  <si>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</si>
  <si>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</si>
  <si>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</si>
  <si>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</si>
  <si>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</si>
  <si>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</si>
  <si>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</si>
  <si>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</si>
  <si>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</si>
  <si>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</si>
  <si>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</si>
  <si>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</si>
  <si>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</si>
  <si>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</si>
  <si>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</si>
  <si>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</si>
  <si>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</si>
  <si>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</si>
  <si>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</si>
  <si>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</si>
  <si>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</si>
  <si>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</si>
  <si>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</si>
  <si>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</si>
  <si>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</si>
  <si>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</si>
  <si>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</si>
  <si>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</si>
  <si>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</si>
  <si>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</si>
  <si>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</si>
  <si>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</si>
  <si>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</si>
  <si>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</si>
  <si>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</si>
  <si>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</si>
  <si>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</si>
  <si>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</si>
  <si>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</si>
  <si>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</si>
  <si>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</si>
  <si>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</si>
  <si>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</si>
  <si>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</si>
  <si>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</si>
  <si>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</si>
  <si>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</si>
  <si>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</si>
  <si>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</si>
  <si>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</si>
  <si>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</si>
  <si>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</si>
  <si>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</si>
  <si>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</si>
  <si>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</si>
  <si>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</si>
  <si>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</si>
  <si>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</si>
  <si>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</si>
  <si>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</si>
  <si>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</si>
  <si>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</si>
  <si>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</si>
  <si>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</si>
  <si>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</si>
  <si>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</si>
  <si>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</si>
  <si>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</si>
  <si>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</si>
  <si>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</si>
  <si>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</si>
  <si>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</si>
  <si>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</si>
  <si>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</si>
  <si>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</si>
  <si>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</si>
  <si>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</si>
  <si>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</si>
  <si>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</si>
  <si>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</si>
  <si>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</si>
  <si>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</si>
  <si>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</si>
  <si>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</si>
  <si>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</si>
  <si>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</si>
  <si>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</si>
  <si>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</si>
  <si>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</si>
  <si>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</si>
  <si>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</si>
  <si>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</si>
  <si>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</si>
  <si>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</si>
  <si>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</si>
  <si>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</si>
  <si>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</si>
  <si>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</si>
  <si>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</si>
  <si>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</si>
  <si>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</si>
  <si>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</si>
  <si>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</si>
  <si>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</si>
  <si>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</si>
  <si>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</si>
  <si>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</si>
  <si>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</si>
  <si>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</si>
  <si>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</si>
  <si>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</si>
  <si>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</si>
  <si>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</si>
  <si>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</si>
  <si>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</si>
  <si>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</si>
  <si>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</si>
  <si>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</si>
  <si>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</si>
  <si>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</si>
  <si>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</si>
  <si>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</si>
  <si>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</si>
  <si>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</si>
  <si>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</si>
  <si>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</si>
  <si>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</si>
  <si>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</si>
  <si>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</si>
  <si>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</si>
  <si>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</si>
  <si>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</si>
  <si>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</si>
  <si>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</si>
  <si>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</si>
  <si>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</si>
  <si>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</si>
  <si>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</si>
  <si>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</si>
  <si>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</si>
  <si>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</si>
  <si>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</si>
  <si>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</si>
  <si>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</si>
  <si>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</si>
  <si>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</si>
  <si>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</si>
  <si>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</si>
  <si>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</si>
  <si>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</si>
  <si>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</si>
  <si>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</si>
  <si>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</si>
  <si>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</si>
  <si>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</si>
  <si>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</si>
  <si>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</si>
  <si>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</si>
  <si>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</si>
  <si>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</si>
  <si>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</si>
  <si>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</si>
  <si>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</si>
  <si>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</si>
  <si>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</si>
  <si>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</si>
  <si>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</si>
  <si>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</si>
  <si>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</si>
  <si>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</si>
  <si>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</si>
  <si>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</si>
  <si>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</si>
  <si>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</si>
  <si>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</si>
  <si>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</si>
  <si>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</si>
  <si>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</si>
  <si>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</si>
  <si>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</si>
  <si>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</si>
  <si>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</si>
  <si>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</si>
  <si>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</si>
  <si>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</si>
  <si>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</si>
  <si>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</si>
  <si>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</si>
  <si>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</si>
  <si>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</si>
  <si>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</si>
  <si>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</si>
  <si>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</si>
  <si>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</si>
  <si>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</si>
  <si>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</si>
  <si>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</si>
  <si>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</si>
  <si>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</si>
  <si>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</si>
  <si>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</si>
  <si>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</si>
  <si>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</si>
  <si>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</si>
  <si>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</si>
  <si>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</si>
  <si>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</si>
  <si>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</si>
  <si>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</si>
  <si>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</si>
  <si>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</si>
  <si>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</si>
  <si>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</si>
  <si>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</si>
  <si>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</si>
  <si>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</si>
  <si>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</si>
  <si>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</si>
  <si>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</si>
  <si>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</si>
  <si>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</si>
  <si>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</si>
  <si>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</si>
  <si>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</si>
  <si>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</si>
  <si>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</si>
  <si>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</si>
  <si>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</si>
  <si>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</si>
  <si>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</si>
  <si>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</si>
  <si>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</si>
  <si>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</si>
  <si>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</si>
  <si>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</si>
  <si>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</si>
  <si>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</si>
  <si>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</si>
  <si>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</si>
  <si>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</si>
  <si>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</si>
  <si>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</si>
  <si>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</si>
  <si>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</si>
  <si>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</si>
  <si>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</si>
  <si>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</si>
  <si>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</si>
  <si>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</si>
  <si>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</si>
  <si>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</si>
  <si>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</si>
  <si>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</si>
  <si>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</si>
  <si>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</si>
  <si>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</si>
  <si>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</si>
  <si>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</si>
  <si>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</si>
  <si>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</si>
  <si>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</si>
  <si>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</si>
  <si>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</si>
  <si>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</si>
  <si>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</si>
  <si>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</si>
  <si>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</si>
  <si>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</si>
  <si>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</si>
  <si>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</si>
  <si>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</si>
  <si>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</si>
  <si>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</si>
  <si>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</si>
  <si>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</si>
  <si>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</si>
  <si>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</si>
  <si>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</si>
  <si>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</si>
  <si>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</si>
  <si>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</si>
  <si>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</si>
  <si>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</si>
  <si>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</si>
  <si>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</si>
  <si>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</si>
  <si>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</si>
  <si>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</si>
  <si>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</si>
  <si>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</si>
  <si>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</si>
  <si>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</si>
  <si>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</si>
  <si>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</si>
  <si>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</si>
  <si>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</si>
  <si>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</si>
  <si>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</si>
  <si>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</si>
  <si>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</si>
  <si>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</si>
  <si>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</si>
  <si>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</si>
  <si>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</si>
  <si>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</si>
  <si>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</si>
  <si>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</si>
  <si>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</si>
  <si>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</si>
  <si>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</si>
  <si>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</si>
  <si>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</si>
  <si>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</si>
  <si>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</si>
  <si>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</si>
  <si>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</si>
  <si>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</si>
  <si>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</si>
  <si>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</si>
  <si>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</si>
  <si>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</si>
  <si>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</si>
  <si>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</si>
  <si>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</si>
  <si>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</si>
  <si>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</si>
  <si>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</si>
  <si>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</si>
  <si>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</si>
  <si>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</si>
  <si>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</si>
  <si>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</si>
  <si>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</si>
  <si>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</si>
  <si>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</si>
  <si>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</si>
  <si>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</si>
  <si>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</si>
  <si>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</si>
  <si>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</si>
  <si>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</si>
  <si>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</si>
  <si>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</si>
  <si>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</si>
  <si>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</si>
  <si>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</si>
  <si>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</si>
  <si>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</si>
  <si>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</si>
  <si>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</si>
  <si>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</si>
  <si>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</si>
  <si>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</si>
  <si>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</si>
  <si>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</si>
  <si>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</si>
  <si>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</si>
  <si>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</si>
  <si>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</si>
  <si>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</si>
  <si>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</si>
  <si>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</si>
  <si>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</si>
  <si>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</si>
  <si>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</si>
  <si>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</si>
  <si>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</si>
  <si>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</si>
  <si>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</si>
  <si>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</si>
  <si>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</si>
  <si>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</si>
  <si>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</si>
  <si>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</si>
  <si>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</si>
  <si>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</si>
  <si>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</si>
  <si>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</si>
  <si>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</si>
  <si>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</si>
  <si>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</si>
  <si>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</si>
  <si>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</si>
  <si>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</si>
  <si>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</si>
  <si>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</si>
  <si>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</si>
  <si>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</si>
  <si>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</si>
  <si>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</si>
  <si>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</si>
  <si>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</si>
  <si>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</si>
  <si>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</si>
  <si>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</si>
  <si>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</si>
  <si>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</si>
  <si>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</si>
  <si>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</si>
  <si>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</si>
  <si>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</si>
  <si>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</si>
  <si>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</si>
  <si>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</si>
  <si>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</si>
  <si>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</si>
  <si>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</si>
  <si>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</si>
  <si>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</si>
  <si>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</si>
  <si>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</si>
  <si>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</si>
  <si>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</si>
  <si>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</si>
  <si>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</si>
  <si>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</si>
  <si>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</si>
  <si>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</si>
  <si>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</si>
  <si>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</si>
  <si>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</si>
  <si>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</si>
  <si>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</si>
  <si>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</si>
  <si>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</si>
  <si>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</si>
  <si>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</si>
  <si>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</si>
  <si>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</si>
  <si>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</si>
  <si>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</si>
  <si>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</si>
  <si>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</si>
  <si>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</si>
  <si>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</si>
  <si>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</si>
  <si>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</si>
  <si>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</si>
  <si>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</si>
  <si>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</si>
  <si>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</si>
  <si>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</si>
  <si>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</si>
  <si>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</si>
  <si>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</si>
  <si>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</si>
  <si>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</si>
  <si>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</si>
  <si>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</si>
  <si>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</si>
  <si>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</si>
  <si>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</si>
  <si>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</si>
  <si>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</si>
  <si>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</si>
  <si>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</si>
  <si>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</si>
  <si>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</si>
  <si>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</si>
  <si>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</si>
  <si>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</si>
  <si>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</si>
  <si>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</si>
  <si>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</si>
  <si>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</si>
  <si>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</si>
  <si>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</si>
  <si>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</si>
  <si>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</si>
  <si>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</si>
  <si>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</si>
  <si>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</si>
  <si>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</si>
  <si>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</si>
  <si>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</si>
  <si>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</si>
  <si>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</si>
  <si>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</si>
  <si>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</si>
  <si>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</si>
  <si>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</si>
  <si>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</si>
  <si>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</si>
  <si>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</si>
  <si>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</si>
  <si>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</si>
  <si>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</si>
  <si>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</si>
  <si>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</si>
  <si>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</si>
  <si>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</si>
  <si>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</si>
  <si>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</si>
  <si>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</si>
  <si>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</si>
  <si>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</si>
  <si>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</si>
  <si>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</si>
  <si>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</si>
  <si>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</si>
  <si>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</si>
  <si>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</si>
  <si>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</si>
  <si>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</si>
  <si>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</si>
  <si>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</si>
  <si>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</si>
  <si>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</si>
  <si>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</si>
  <si>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</si>
  <si>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</si>
  <si>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</si>
  <si>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</si>
  <si>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</si>
  <si>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</si>
  <si>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</si>
  <si>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</si>
  <si>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</si>
  <si>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</si>
  <si>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</si>
  <si>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</si>
  <si>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</si>
  <si>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</si>
  <si>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</si>
  <si>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</si>
  <si>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</si>
  <si>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</si>
  <si>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</si>
  <si>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</si>
  <si>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</si>
  <si>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</si>
  <si>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</si>
  <si>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</si>
  <si>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</si>
  <si>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</si>
  <si>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</si>
  <si>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</si>
  <si>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</si>
  <si>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</si>
  <si>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</si>
  <si>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</si>
  <si>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</si>
  <si>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</si>
  <si>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</si>
  <si>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</si>
  <si>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</si>
  <si>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</si>
  <si>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</si>
  <si>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</si>
  <si>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</si>
  <si>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</si>
  <si>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</si>
  <si>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</si>
  <si>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</si>
  <si>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</si>
  <si>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</si>
  <si>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</si>
  <si>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</si>
  <si>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</si>
  <si>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</si>
  <si>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</si>
  <si>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</si>
  <si>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</si>
  <si>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</si>
  <si>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</si>
  <si>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</si>
  <si>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</si>
  <si>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</si>
  <si>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</si>
  <si>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</si>
  <si>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</si>
  <si>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</si>
  <si>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</si>
  <si>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</si>
  <si>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</si>
  <si>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</si>
  <si>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</si>
  <si>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</si>
  <si>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</si>
  <si>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</si>
  <si>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</si>
  <si>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</si>
  <si>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</si>
  <si>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</si>
  <si>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</si>
  <si>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</si>
  <si>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</si>
  <si>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</si>
  <si>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</si>
  <si>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</si>
  <si>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</si>
  <si>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</si>
  <si>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</si>
  <si>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</si>
  <si>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</si>
  <si>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</si>
  <si>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</si>
  <si>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</si>
  <si>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</si>
  <si>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</si>
  <si>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</si>
  <si>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</si>
  <si>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</si>
  <si>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</si>
  <si>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</si>
  <si>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</si>
  <si>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</si>
  <si>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</si>
  <si>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</si>
  <si>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</si>
  <si>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</si>
  <si>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</si>
  <si>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</si>
  <si>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</si>
  <si>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</si>
  <si>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</si>
  <si>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</si>
  <si>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</si>
  <si>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</si>
  <si>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</si>
  <si>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</si>
  <si>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</si>
  <si>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</si>
  <si>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</si>
  <si>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</si>
  <si>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</si>
  <si>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</si>
  <si>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</si>
  <si>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</si>
  <si>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</si>
  <si>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</si>
  <si>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</si>
  <si>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</si>
  <si>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</si>
  <si>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</si>
  <si>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</si>
  <si>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</si>
  <si>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</si>
  <si>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</si>
  <si>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</si>
  <si>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</si>
  <si>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</si>
  <si>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</si>
  <si>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</si>
  <si>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</si>
  <si>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</si>
  <si>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</si>
  <si>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</si>
  <si>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</si>
  <si>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</si>
  <si>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</si>
  <si>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</si>
  <si>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</si>
  <si>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</si>
  <si>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</si>
  <si>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</si>
  <si>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</si>
  <si>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</si>
  <si>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</si>
  <si>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</si>
  <si>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</si>
  <si>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</si>
  <si>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</si>
  <si>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</si>
  <si>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</si>
  <si>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</si>
  <si>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</si>
  <si>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</si>
  <si>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</si>
  <si>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</si>
  <si>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</si>
  <si>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</si>
  <si>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</si>
  <si>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</si>
  <si>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</si>
  <si>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</si>
  <si>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</si>
  <si>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</si>
  <si>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</si>
  <si>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</si>
  <si>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</si>
  <si>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</si>
  <si>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</si>
  <si>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</si>
  <si>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</si>
  <si>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</si>
  <si>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</si>
  <si>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</si>
  <si>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</si>
  <si>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</si>
  <si>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</si>
  <si>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</si>
  <si>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</si>
  <si>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</si>
  <si>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</si>
  <si>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</si>
  <si>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</si>
  <si>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</si>
  <si>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</si>
  <si>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</si>
  <si>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</si>
  <si>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</si>
  <si>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</si>
  <si>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</si>
  <si>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</si>
  <si>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</si>
  <si>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</si>
  <si>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</si>
  <si>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</si>
  <si>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</si>
  <si>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</si>
  <si>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</si>
  <si>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</si>
  <si>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</si>
  <si>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</si>
  <si>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</si>
  <si>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</si>
  <si>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</si>
  <si>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</si>
  <si>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</si>
  <si>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</si>
  <si>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</si>
  <si>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</si>
  <si>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</si>
  <si>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</si>
  <si>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</si>
  <si>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</si>
  <si>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</si>
  <si>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</si>
  <si>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</si>
  <si>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</si>
  <si>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</si>
  <si>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</si>
  <si>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</si>
  <si>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</si>
  <si>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</si>
  <si>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</si>
  <si>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</si>
  <si>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</si>
  <si>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</si>
  <si>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</si>
  <si>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</si>
  <si>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</si>
  <si>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</si>
  <si>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</si>
  <si>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</si>
  <si>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</si>
  <si>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</si>
  <si>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</si>
  <si>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</si>
  <si>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</si>
  <si>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</si>
  <si>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</si>
  <si>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</si>
  <si>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</si>
  <si>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</si>
  <si>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</si>
  <si>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</si>
  <si>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</si>
  <si>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</si>
  <si>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</si>
  <si>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</si>
  <si>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</si>
  <si>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</si>
  <si>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</si>
  <si>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</si>
  <si>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</si>
  <si>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</si>
  <si>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</si>
  <si>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</si>
  <si>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</si>
  <si>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</si>
  <si>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</si>
  <si>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</si>
  <si>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</si>
  <si>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</si>
  <si>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</si>
  <si>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</si>
  <si>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</si>
  <si>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</si>
  <si>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</si>
  <si>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</si>
  <si>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</si>
  <si>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</si>
  <si>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</si>
  <si>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</si>
  <si>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</si>
  <si>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</si>
  <si>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</si>
  <si>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</si>
  <si>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</si>
  <si>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</si>
  <si>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</si>
  <si>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</si>
  <si>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</si>
  <si>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</si>
  <si>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</si>
  <si>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</si>
  <si>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</si>
  <si>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</si>
  <si>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</si>
  <si>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</si>
  <si>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</si>
  <si>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</si>
  <si>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</si>
  <si>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</si>
  <si>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</si>
  <si>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</si>
  <si>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</si>
  <si>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</si>
  <si>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</si>
  <si>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</si>
  <si>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</si>
  <si>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</si>
  <si>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</si>
  <si>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</si>
  <si>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</si>
  <si>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</si>
  <si>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</si>
  <si>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</si>
  <si>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</si>
  <si>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</si>
  <si>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</si>
  <si>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</si>
  <si>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</si>
  <si>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</si>
  <si>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</si>
  <si>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</si>
  <si>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</si>
  <si>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</si>
  <si>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</si>
  <si>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</si>
  <si>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</si>
  <si>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</si>
  <si>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</si>
  <si>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</si>
  <si>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</si>
  <si>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</si>
  <si>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</si>
  <si>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</si>
  <si>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</si>
  <si>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</si>
  <si>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</si>
  <si>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</si>
  <si>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</si>
  <si>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</si>
  <si>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</si>
  <si>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</si>
  <si>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</si>
  <si>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</si>
  <si>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</si>
  <si>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</si>
  <si>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</si>
  <si>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</si>
  <si>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</si>
  <si>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</si>
  <si>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</si>
  <si>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</si>
  <si>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</si>
  <si>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</si>
  <si>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</si>
  <si>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</si>
  <si>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</si>
  <si>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</si>
  <si>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</si>
  <si>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</si>
  <si>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</si>
  <si>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</si>
  <si>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</si>
  <si>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</si>
  <si>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</si>
  <si>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</si>
  <si>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</si>
  <si>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</si>
  <si>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</si>
  <si>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</si>
  <si>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</si>
  <si>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</si>
  <si>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</si>
  <si>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</si>
  <si>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</si>
  <si>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</si>
  <si>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</si>
  <si>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</si>
  <si>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</si>
  <si>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</si>
  <si>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</si>
  <si>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</si>
  <si>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</si>
  <si>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</si>
  <si>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</si>
  <si>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</si>
  <si>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</si>
  <si>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</si>
  <si>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</si>
  <si>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</si>
  <si>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</si>
  <si>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</si>
  <si>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</si>
  <si>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</si>
  <si>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</si>
  <si>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</si>
  <si>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</si>
  <si>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</si>
  <si>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</si>
  <si>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</si>
  <si>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</si>
  <si>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</si>
  <si>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</si>
  <si>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</si>
  <si>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</si>
  <si>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</si>
  <si>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</si>
  <si>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</si>
  <si>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</si>
  <si>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</si>
  <si>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</si>
  <si>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</si>
  <si>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</si>
  <si>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</si>
  <si>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</si>
  <si>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</si>
  <si>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</si>
  <si>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</si>
  <si>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</si>
  <si>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</si>
  <si>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</si>
  <si>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</si>
  <si>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</si>
  <si>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</si>
  <si>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</si>
  <si>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</si>
  <si>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</si>
  <si>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</si>
  <si>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</si>
  <si>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</si>
  <si>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</si>
  <si>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</si>
  <si>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</si>
  <si>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</si>
  <si>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</si>
  <si>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</si>
  <si>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</si>
  <si>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</si>
  <si>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</si>
  <si>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</si>
  <si>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</si>
  <si>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</si>
  <si>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</si>
  <si>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</si>
  <si>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</si>
  <si>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</si>
  <si>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</si>
  <si>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</si>
  <si>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</si>
  <si>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</si>
  <si>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</si>
  <si>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</si>
  <si>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</si>
  <si>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</si>
  <si>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</si>
  <si>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</si>
  <si>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</si>
  <si>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</si>
  <si>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</si>
  <si>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</si>
  <si>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</si>
  <si>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</si>
  <si>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</si>
  <si>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</si>
  <si>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</si>
  <si>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</si>
  <si>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</si>
  <si>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</si>
  <si>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</si>
  <si>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</si>
  <si>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</si>
  <si>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</si>
  <si>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</si>
  <si>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</si>
  <si>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</si>
  <si>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</si>
  <si>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</si>
  <si>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</si>
  <si>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</si>
  <si>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</si>
  <si>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</si>
  <si>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</si>
  <si>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</si>
  <si>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</si>
  <si>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</si>
  <si>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</si>
  <si>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</si>
  <si>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</si>
  <si>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</si>
  <si>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</si>
  <si>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</si>
  <si>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</si>
  <si>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</si>
  <si>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</si>
  <si>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</si>
  <si>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</si>
  <si>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</si>
  <si>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</si>
  <si>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</si>
  <si>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</si>
  <si>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</si>
  <si>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</si>
  <si>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</si>
  <si>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</si>
  <si>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</si>
  <si>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</si>
  <si>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</si>
  <si>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</si>
  <si>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</si>
  <si>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</si>
  <si>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</si>
  <si>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</si>
  <si>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</si>
  <si>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</si>
  <si>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</si>
  <si>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</si>
  <si>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</si>
  <si>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</si>
  <si>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</si>
  <si>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</si>
  <si>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</si>
  <si>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</si>
  <si>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</si>
  <si>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</si>
  <si>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</si>
  <si>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</si>
  <si>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</si>
  <si>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</si>
  <si>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</si>
  <si>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</si>
  <si>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</si>
  <si>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</si>
  <si>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</si>
  <si>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</si>
  <si>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</si>
  <si>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</si>
  <si>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</si>
  <si>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</si>
  <si>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</si>
  <si>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</si>
  <si>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</si>
  <si>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</si>
  <si>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</si>
  <si>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</si>
  <si>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</si>
  <si>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</si>
  <si>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</si>
  <si>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</si>
  <si>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</si>
  <si>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</si>
  <si>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</si>
  <si>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</si>
  <si>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</si>
  <si>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</si>
  <si>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</si>
  <si>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</si>
  <si>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</si>
  <si>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</si>
  <si>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</si>
  <si>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</si>
  <si>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</si>
  <si>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</si>
  <si>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</si>
  <si>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</si>
  <si>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</si>
  <si>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</si>
  <si>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</si>
  <si>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</si>
  <si>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</si>
  <si>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</si>
  <si>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</si>
  <si>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</si>
  <si>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</si>
  <si>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</si>
  <si>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</si>
  <si>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</si>
  <si>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</si>
  <si>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</si>
  <si>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</si>
  <si>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</si>
  <si>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</si>
  <si>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</si>
  <si>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</si>
  <si>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</si>
  <si>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</si>
  <si>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</si>
  <si>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</si>
  <si>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</si>
  <si>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</si>
  <si>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</si>
  <si>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</si>
  <si>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</si>
  <si>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</si>
  <si>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</si>
  <si>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</si>
  <si>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</si>
  <si>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</si>
  <si>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</si>
  <si>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</si>
  <si>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</si>
  <si>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</si>
  <si>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</si>
  <si>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</si>
  <si>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</si>
  <si>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</si>
  <si>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</si>
  <si>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</si>
  <si>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</si>
  <si>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</si>
  <si>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</si>
  <si>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</si>
  <si>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</si>
  <si>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</si>
  <si>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</si>
  <si>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</si>
  <si>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</si>
  <si>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</si>
  <si>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</si>
  <si>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</si>
  <si>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</si>
  <si>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</si>
  <si>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</si>
  <si>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</si>
  <si>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</si>
  <si>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</si>
  <si>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</si>
  <si>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</si>
  <si>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</si>
  <si>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</si>
  <si>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</si>
  <si>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</si>
  <si>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</si>
  <si>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</si>
  <si>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</si>
  <si>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</si>
  <si>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</si>
  <si>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</si>
  <si>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</si>
  <si>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</si>
  <si>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</si>
  <si>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</si>
  <si>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</si>
  <si>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</si>
  <si>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</si>
  <si>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</si>
  <si>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</si>
  <si>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</si>
  <si>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</si>
  <si>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</si>
  <si>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</si>
  <si>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</si>
  <si>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</si>
  <si>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</si>
  <si>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</si>
  <si>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</si>
  <si>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</si>
  <si>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</si>
  <si>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</si>
  <si>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</si>
  <si>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</si>
  <si>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</si>
  <si>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</si>
  <si>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</si>
  <si>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</si>
  <si>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</si>
  <si>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</si>
  <si>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</si>
  <si>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</si>
  <si>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</si>
  <si>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</si>
  <si>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</si>
  <si>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</si>
  <si>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</si>
  <si>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</si>
  <si>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</si>
  <si>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</si>
  <si>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</si>
  <si>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</si>
  <si>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</si>
  <si>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</si>
  <si>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</si>
  <si>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</si>
  <si>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</si>
  <si>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</si>
  <si>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</si>
  <si>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</si>
  <si>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</si>
  <si>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</si>
  <si>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</si>
  <si>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</si>
  <si>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</si>
  <si>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</si>
  <si>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</si>
  <si>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</si>
  <si>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</si>
  <si>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</si>
  <si>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</si>
  <si>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</si>
  <si>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</si>
  <si>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</si>
  <si>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</si>
  <si>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</si>
  <si>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</si>
  <si>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</si>
  <si>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</si>
  <si>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</si>
  <si>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</si>
  <si>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</si>
  <si>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</si>
  <si>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</si>
  <si>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</si>
  <si>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</si>
  <si>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</si>
  <si>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</si>
  <si>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</si>
  <si>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</si>
  <si>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</si>
  <si>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</si>
  <si>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</si>
  <si>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</si>
  <si>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</si>
  <si>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</si>
  <si>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</si>
  <si>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</si>
  <si>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</si>
  <si>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</si>
  <si>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</si>
  <si>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</si>
  <si>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</si>
  <si>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</si>
  <si>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</si>
  <si>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</si>
  <si>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</si>
  <si>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</si>
  <si>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</si>
  <si>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</si>
  <si>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</si>
  <si>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</si>
  <si>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</si>
  <si>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</si>
  <si>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</si>
  <si>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</si>
  <si>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</si>
  <si>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</si>
  <si>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</si>
  <si>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</si>
  <si>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</si>
  <si>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</si>
  <si>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</si>
  <si>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</si>
  <si>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</si>
  <si>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</si>
  <si>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</si>
  <si>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</si>
  <si>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</si>
  <si>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</si>
  <si>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</si>
  <si>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</si>
  <si>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</si>
  <si>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</si>
  <si>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</si>
  <si>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</si>
  <si>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</si>
  <si>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</si>
  <si>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</si>
  <si>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</si>
  <si>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</si>
  <si>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</si>
  <si>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</si>
  <si>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</si>
  <si>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</si>
  <si>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</si>
  <si>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</si>
  <si>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</si>
  <si>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</si>
  <si>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</si>
  <si>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</si>
  <si>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</si>
  <si>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</si>
  <si>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</si>
  <si>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</si>
  <si>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</si>
  <si>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</si>
  <si>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</si>
  <si>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</si>
  <si>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</si>
  <si>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</si>
  <si>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</si>
  <si>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</si>
  <si>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</si>
  <si>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</si>
  <si>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</si>
  <si>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</si>
  <si>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</si>
  <si>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</si>
  <si>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</si>
  <si>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</si>
  <si>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</si>
  <si>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</si>
  <si>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</si>
  <si>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</si>
  <si>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</si>
  <si>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</si>
  <si>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</si>
  <si>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</si>
  <si>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</si>
  <si>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</si>
  <si>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</si>
  <si>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</si>
  <si>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</si>
  <si>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</si>
  <si>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</si>
  <si>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</si>
  <si>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</si>
  <si>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</si>
  <si>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</si>
  <si>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</si>
  <si>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</si>
  <si>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</si>
  <si>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</si>
  <si>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</si>
  <si>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</si>
  <si>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</si>
  <si>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</si>
  <si>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</si>
  <si>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</si>
  <si>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</si>
  <si>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</si>
  <si>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</si>
  <si>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</si>
  <si>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</si>
  <si>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</si>
  <si>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</si>
  <si>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</si>
  <si>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</si>
  <si>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</si>
  <si>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</si>
  <si>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</si>
  <si>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</si>
  <si>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</si>
  <si>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</si>
  <si>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</si>
  <si>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</si>
  <si>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</si>
  <si>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</si>
  <si>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</si>
  <si>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</si>
  <si>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</si>
  <si>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</si>
  <si>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</si>
  <si>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</si>
  <si>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</si>
  <si>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</si>
  <si>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</si>
  <si>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</si>
  <si>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</si>
  <si>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</si>
  <si>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</si>
  <si>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</si>
  <si>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</si>
  <si>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</si>
  <si>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</si>
  <si>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</si>
  <si>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</si>
  <si>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</si>
  <si>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</si>
  <si>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</si>
  <si>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</si>
  <si>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</si>
  <si>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</si>
  <si>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</si>
  <si>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</si>
  <si>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</si>
  <si>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</si>
  <si>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</si>
  <si>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</si>
  <si>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</si>
  <si>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</si>
  <si>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</si>
  <si>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</si>
  <si>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</si>
  <si>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</si>
  <si>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</si>
  <si>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</si>
  <si>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</si>
  <si>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</si>
  <si>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</si>
  <si>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</si>
  <si>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</si>
  <si>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</si>
  <si>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</si>
  <si>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</si>
  <si>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</si>
  <si>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</si>
  <si>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</si>
  <si>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</si>
  <si>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</si>
  <si>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</si>
  <si>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</si>
  <si>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</si>
  <si>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</si>
  <si>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</si>
  <si>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</si>
  <si>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</si>
  <si>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</si>
  <si>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</si>
  <si>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</si>
  <si>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</si>
  <si>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</si>
  <si>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</si>
  <si>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</si>
  <si>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</si>
  <si>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</si>
  <si>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</si>
  <si>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</si>
  <si>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</si>
  <si>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</si>
  <si>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</si>
  <si>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</si>
  <si>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</si>
  <si>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</si>
  <si>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</si>
  <si>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</si>
  <si>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</si>
  <si>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</si>
  <si>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</si>
  <si>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</si>
  <si>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</si>
  <si>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</si>
  <si>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</si>
  <si>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</si>
  <si>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</si>
  <si>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</si>
  <si>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</si>
  <si>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</si>
  <si>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</si>
  <si>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</si>
  <si>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</si>
  <si>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</si>
  <si>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</si>
  <si>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</si>
  <si>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</si>
  <si>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</si>
  <si>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</si>
  <si>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</si>
  <si>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</si>
  <si>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</si>
  <si>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</si>
  <si>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</si>
  <si>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</si>
  <si>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</si>
  <si>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</si>
  <si>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</si>
  <si>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</si>
  <si>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</si>
  <si>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</si>
  <si>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</si>
  <si>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</si>
  <si>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</si>
  <si>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</si>
  <si>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</si>
  <si>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</si>
  <si>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</si>
  <si>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</si>
  <si>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</si>
  <si>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</si>
  <si>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</si>
  <si>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</si>
  <si>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</si>
  <si>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</si>
  <si>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</si>
  <si>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</si>
  <si>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</si>
  <si>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</si>
  <si>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</si>
  <si>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</si>
  <si>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</si>
  <si>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</si>
  <si>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</si>
  <si>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</si>
  <si>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</si>
  <si>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</si>
  <si>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</si>
  <si>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</si>
  <si>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</si>
  <si>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</si>
  <si>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</si>
  <si>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</si>
  <si>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</si>
  <si>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</si>
  <si>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</si>
  <si>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</si>
  <si>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</si>
  <si>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</si>
  <si>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</si>
  <si>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</si>
  <si>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</si>
  <si>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</si>
  <si>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</si>
  <si>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</si>
  <si>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</si>
  <si>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</si>
  <si>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</si>
  <si>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</si>
  <si>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</si>
  <si>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</si>
  <si>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</si>
  <si>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</si>
  <si>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</si>
  <si>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</si>
  <si>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</si>
  <si>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</si>
  <si>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</si>
  <si>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</si>
  <si>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</si>
  <si>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</si>
  <si>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</si>
  <si>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</si>
  <si>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</si>
  <si>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</si>
  <si>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</si>
  <si>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</si>
  <si>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</si>
  <si>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</si>
  <si>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</si>
  <si>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</si>
  <si>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</si>
  <si>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</si>
  <si>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</si>
  <si>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</si>
  <si>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</si>
  <si>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</si>
  <si>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</si>
  <si>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</si>
  <si>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</si>
  <si>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</si>
  <si>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</si>
  <si>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</si>
  <si>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</si>
  <si>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</si>
  <si>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</si>
  <si>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</si>
  <si>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</si>
  <si>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</si>
  <si>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</si>
  <si>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</si>
  <si>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</si>
  <si>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</si>
  <si>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</si>
  <si>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</si>
  <si>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</si>
  <si>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</si>
  <si>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</si>
  <si>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</si>
  <si>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</si>
  <si>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</si>
  <si>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</si>
  <si>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</si>
  <si>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</si>
  <si>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</si>
  <si>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</si>
  <si>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</si>
  <si>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</si>
  <si>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</si>
  <si>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</si>
  <si>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</si>
  <si>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</si>
  <si>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</si>
  <si>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</si>
  <si>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</si>
  <si>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</si>
  <si>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</si>
  <si>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</si>
  <si>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</si>
  <si>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</si>
  <si>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</si>
  <si>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</si>
  <si>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</si>
  <si>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</si>
  <si>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</si>
  <si>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</si>
  <si>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</si>
  <si>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</si>
  <si>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</si>
  <si>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</si>
  <si>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</si>
  <si>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</si>
  <si>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</si>
  <si>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</si>
  <si>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</si>
  <si>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</si>
  <si>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</si>
  <si>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</si>
  <si>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</si>
  <si>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</si>
  <si>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</si>
  <si>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</si>
  <si>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</si>
  <si>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</si>
  <si>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</si>
  <si>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</si>
  <si>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</si>
  <si>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</si>
  <si>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</si>
  <si>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</si>
  <si>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</si>
  <si>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</si>
  <si>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</si>
  <si>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</si>
  <si>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</si>
  <si>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</si>
  <si>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</si>
  <si>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</si>
  <si>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</si>
  <si>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</si>
  <si>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</si>
  <si>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</si>
  <si>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</si>
  <si>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</si>
  <si>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</si>
  <si>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</si>
  <si>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</si>
  <si>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</si>
  <si>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</si>
  <si>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</si>
  <si>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</si>
  <si>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</si>
  <si>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</si>
  <si>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</si>
  <si>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</si>
  <si>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</si>
  <si>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</si>
  <si>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</si>
  <si>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</si>
  <si>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</si>
  <si>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</si>
  <si>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</si>
  <si>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</si>
  <si>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</si>
  <si>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</si>
  <si>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</si>
  <si>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</si>
  <si>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</si>
  <si>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</si>
  <si>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</si>
  <si>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</si>
  <si>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</si>
  <si>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</si>
  <si>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</si>
  <si>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</si>
  <si>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</si>
  <si>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</si>
  <si>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</si>
  <si>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</si>
  <si>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</si>
  <si>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</si>
  <si>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</si>
  <si>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</si>
  <si>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</si>
  <si>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</si>
  <si>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</si>
  <si>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</si>
  <si>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</si>
  <si>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</si>
  <si>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</si>
  <si>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</si>
  <si>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</si>
  <si>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</si>
  <si>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</si>
  <si>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</si>
  <si>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</si>
  <si>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</si>
  <si>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</si>
  <si>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</si>
  <si>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</si>
  <si>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</si>
  <si>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</si>
  <si>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</si>
  <si>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</si>
  <si>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</si>
  <si>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</si>
  <si>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</si>
  <si>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</si>
  <si>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</si>
  <si>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</si>
  <si>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</si>
  <si>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</si>
  <si>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</si>
  <si>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</si>
  <si>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</si>
  <si>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</si>
  <si>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</si>
  <si>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</si>
  <si>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</si>
  <si>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</si>
  <si>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</si>
  <si>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</si>
  <si>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</si>
  <si>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</si>
  <si>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</si>
  <si>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</si>
  <si>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</si>
  <si>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</si>
  <si>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</si>
  <si>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</si>
  <si>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</si>
  <si>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</si>
  <si>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</si>
  <si>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</si>
  <si>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</si>
  <si>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</si>
  <si>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</si>
  <si>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</si>
  <si>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</si>
  <si>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</si>
  <si>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</si>
  <si>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</si>
  <si>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</si>
  <si>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</si>
  <si>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</si>
  <si>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</si>
  <si>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</si>
  <si>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</si>
  <si>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</si>
  <si>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</si>
  <si>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</si>
  <si>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</si>
  <si>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</si>
  <si>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</si>
  <si>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</si>
  <si>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</si>
  <si>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</si>
  <si>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</si>
  <si>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</si>
  <si>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</si>
  <si>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</si>
  <si>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</si>
  <si>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</si>
  <si>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</si>
  <si>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</si>
  <si>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</si>
  <si>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</si>
  <si>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</si>
  <si>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</si>
  <si>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</si>
  <si>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</si>
  <si>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</si>
  <si>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</si>
  <si>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</si>
  <si>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</si>
  <si>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</si>
  <si>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</si>
  <si>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</si>
  <si>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</si>
  <si>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</si>
  <si>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</si>
  <si>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</si>
  <si>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</si>
  <si>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</si>
  <si>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</si>
  <si>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</si>
  <si>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</si>
  <si>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</si>
  <si>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</si>
  <si>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</si>
  <si>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</si>
  <si>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</si>
  <si>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</si>
  <si>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</si>
  <si>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</si>
  <si>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</si>
  <si>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</si>
  <si>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</si>
  <si>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</si>
  <si>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</si>
  <si>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</si>
  <si>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</si>
  <si>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</si>
  <si>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</si>
  <si>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</si>
  <si>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</si>
  <si>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</si>
  <si>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</si>
  <si>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</si>
  <si>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</si>
  <si>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</si>
  <si>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</si>
  <si>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</si>
  <si>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</si>
  <si>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</si>
  <si>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</si>
  <si>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</si>
  <si>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</si>
  <si>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</si>
  <si>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</si>
  <si>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</si>
  <si>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</si>
  <si>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</si>
  <si>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</si>
  <si>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</si>
  <si>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</si>
  <si>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</si>
  <si>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</si>
  <si>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</si>
  <si>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</si>
  <si>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</si>
  <si>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</si>
  <si>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</si>
  <si>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</si>
  <si>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</si>
  <si>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</si>
  <si>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</si>
  <si>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</si>
  <si>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</si>
  <si>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</si>
  <si>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</si>
  <si>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</si>
  <si>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</si>
  <si>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</si>
  <si>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</si>
  <si>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</si>
  <si>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</si>
  <si>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</si>
  <si>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</si>
  <si>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</si>
  <si>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</si>
  <si>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</si>
  <si>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</si>
  <si>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</si>
  <si>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</si>
  <si>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</si>
  <si>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</si>
  <si>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</si>
  <si>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</si>
  <si>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</si>
  <si>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</si>
  <si>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</si>
  <si>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</si>
  <si>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</si>
  <si>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</si>
  <si>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</si>
  <si>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</si>
  <si>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</si>
  <si>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</si>
  <si>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</si>
  <si>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</si>
  <si>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</si>
  <si>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</si>
  <si>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</si>
  <si>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</si>
  <si>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</si>
  <si>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</si>
  <si>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</si>
  <si>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</si>
  <si>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</si>
  <si>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</si>
  <si>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</si>
  <si>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</si>
  <si>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</si>
  <si>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</si>
  <si>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</si>
  <si>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</si>
  <si>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</si>
  <si>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</si>
  <si>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</si>
  <si>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</si>
  <si>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</si>
  <si>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</si>
  <si>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</si>
  <si>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</si>
  <si>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</si>
  <si>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</si>
  <si>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</si>
  <si>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</si>
  <si>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</si>
  <si>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</si>
  <si>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</si>
  <si>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</si>
  <si>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</si>
  <si>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</si>
  <si>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</si>
  <si>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</si>
  <si>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</si>
  <si>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</si>
  <si>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</si>
  <si>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</si>
  <si>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</si>
  <si>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</si>
  <si>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</si>
  <si>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</si>
  <si>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</si>
  <si>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</si>
  <si>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</si>
  <si>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</si>
  <si>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</si>
  <si>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</si>
  <si>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</si>
  <si>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</si>
  <si>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</si>
  <si>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</si>
  <si>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</si>
  <si>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</si>
  <si>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</si>
  <si>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</si>
  <si>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</si>
  <si>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</si>
  <si>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</si>
  <si>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</si>
  <si>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</si>
  <si>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</si>
  <si>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</si>
  <si>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</si>
  <si>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</si>
  <si>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</si>
  <si>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</si>
  <si>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</si>
  <si>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</si>
  <si>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</si>
  <si>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</si>
  <si>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</si>
  <si>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</si>
  <si>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</si>
  <si>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</si>
  <si>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</si>
  <si>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</si>
  <si>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</si>
  <si>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</si>
  <si>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</si>
  <si>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</si>
  <si>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</si>
  <si>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</si>
  <si>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</si>
  <si>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</si>
  <si>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</si>
  <si>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</si>
  <si>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</si>
  <si>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</si>
  <si>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</si>
  <si>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</si>
  <si>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</si>
  <si>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</si>
  <si>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</si>
  <si>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</si>
  <si>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</si>
  <si>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</si>
  <si>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</si>
  <si>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</si>
  <si>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</si>
  <si>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</si>
  <si>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</si>
  <si>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</si>
  <si>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</si>
  <si>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</si>
  <si>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</si>
  <si>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</si>
  <si>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</si>
  <si>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</si>
  <si>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</si>
  <si>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</si>
  <si>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</si>
  <si>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</si>
  <si>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</si>
  <si>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</si>
  <si>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</si>
  <si>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</si>
  <si>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</si>
  <si>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</si>
  <si>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</si>
  <si>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</si>
  <si>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</si>
  <si>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</si>
  <si>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</si>
  <si>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</si>
  <si>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</si>
  <si>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</si>
  <si>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</si>
  <si>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</si>
  <si>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</si>
  <si>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</si>
  <si>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</si>
  <si>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</si>
  <si>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</si>
  <si>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</si>
  <si>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</si>
  <si>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</si>
  <si>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</si>
  <si>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</si>
  <si>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</si>
  <si>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</si>
  <si>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</si>
  <si>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</si>
  <si>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</si>
  <si>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</si>
  <si>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</si>
  <si>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</si>
  <si>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</si>
  <si>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</si>
  <si>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</si>
  <si>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</si>
  <si>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</si>
  <si>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</si>
  <si>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</si>
  <si>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</si>
  <si>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</si>
  <si>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</si>
  <si>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</si>
  <si>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</si>
  <si>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</si>
  <si>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</si>
  <si>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</si>
  <si>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</si>
  <si>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</si>
  <si>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</si>
  <si>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</si>
  <si>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</si>
  <si>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</si>
  <si>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</si>
  <si>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</si>
  <si>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</si>
  <si>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</si>
  <si>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</si>
  <si>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</si>
  <si>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</si>
  <si>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</si>
  <si>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</si>
  <si>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</si>
  <si>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</si>
  <si>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</si>
  <si>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</si>
  <si>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</si>
  <si>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</si>
  <si>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</si>
  <si>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</si>
  <si>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</si>
  <si>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</si>
  <si>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</si>
  <si>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</si>
  <si>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</si>
  <si>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</si>
  <si>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</si>
  <si>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</si>
  <si>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</si>
  <si>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</si>
  <si>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</si>
  <si>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</si>
  <si>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</si>
  <si>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</si>
  <si>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</si>
  <si>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</si>
  <si>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</si>
  <si>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</si>
  <si>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</si>
  <si>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</si>
  <si>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</si>
  <si>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</si>
  <si>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</si>
  <si>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</si>
  <si>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</si>
  <si>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</si>
  <si>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</si>
  <si>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</si>
  <si>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</si>
  <si>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</si>
  <si>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</si>
  <si>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</si>
  <si>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</si>
  <si>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</si>
  <si>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</si>
  <si>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</si>
  <si>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</si>
  <si>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</si>
  <si>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</si>
  <si>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</si>
  <si>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</si>
  <si>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</si>
  <si>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</si>
  <si>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</si>
  <si>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</si>
  <si>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</si>
  <si>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</si>
  <si>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</si>
  <si>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</si>
  <si>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</si>
  <si>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</si>
  <si>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</si>
  <si>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</si>
  <si>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</si>
  <si>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</si>
  <si>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</si>
  <si>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</si>
  <si>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</si>
  <si>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</si>
  <si>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</si>
  <si>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</si>
  <si>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</si>
  <si>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</si>
  <si>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</si>
  <si>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</si>
  <si>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</si>
  <si>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</si>
  <si>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</si>
  <si>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</si>
  <si>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</si>
  <si>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</si>
  <si>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</si>
  <si>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</si>
  <si>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</si>
  <si>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</si>
  <si>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</si>
  <si>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</si>
  <si>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</si>
  <si>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</si>
  <si>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</si>
  <si>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</si>
  <si>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</si>
  <si>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</si>
  <si>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</si>
  <si>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</si>
  <si>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</si>
  <si>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</si>
  <si>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</si>
  <si>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</si>
  <si>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</si>
  <si>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</si>
  <si>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</si>
  <si>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</si>
  <si>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</si>
  <si>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</si>
  <si>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</si>
  <si>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</si>
  <si>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</si>
  <si>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</si>
  <si>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</si>
  <si>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</si>
  <si>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</si>
  <si>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</si>
  <si>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</si>
  <si>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</si>
  <si>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</si>
  <si>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</si>
  <si>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</si>
  <si>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</si>
  <si>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</si>
  <si>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</si>
  <si>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</si>
  <si>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</si>
  <si>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</si>
  <si>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</si>
  <si>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</si>
  <si>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</si>
  <si>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</si>
  <si>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</si>
  <si>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</si>
  <si>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</si>
  <si>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</si>
  <si>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</si>
  <si>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</si>
  <si>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</si>
  <si>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</si>
  <si>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</si>
  <si>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</si>
  <si>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</si>
  <si>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</si>
  <si>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</si>
  <si>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</si>
  <si>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</si>
  <si>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</si>
  <si>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</si>
  <si>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</si>
  <si>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</si>
  <si>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</si>
  <si>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</si>
  <si>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</si>
  <si>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</si>
  <si>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</si>
  <si>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</si>
  <si>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</si>
  <si>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</si>
  <si>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</si>
  <si>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</si>
  <si>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</si>
  <si>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</si>
  <si>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</si>
  <si>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</si>
  <si>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</si>
  <si>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</si>
  <si>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</si>
  <si>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</si>
  <si>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</si>
  <si>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</si>
  <si>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</si>
  <si>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</si>
  <si>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</si>
  <si>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</si>
  <si>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</si>
  <si>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</si>
  <si>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</si>
  <si>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</si>
  <si>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</si>
  <si>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</si>
  <si>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</si>
  <si>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</si>
  <si>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</si>
  <si>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</si>
  <si>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</si>
  <si>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</si>
  <si>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</si>
  <si>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</si>
  <si>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</si>
  <si>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</si>
  <si>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</si>
  <si>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</si>
  <si>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</si>
  <si>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</si>
  <si>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</si>
  <si>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</si>
  <si>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</si>
  <si>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</si>
  <si>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</si>
  <si>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</si>
  <si>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</si>
  <si>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</si>
  <si>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</si>
  <si>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</si>
  <si>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</si>
  <si>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</si>
  <si>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</si>
  <si>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</si>
  <si>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</si>
  <si>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</si>
  <si>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</si>
  <si>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</si>
  <si>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</si>
  <si>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</si>
  <si>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</si>
  <si>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</si>
  <si>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</si>
  <si>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</si>
  <si>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</si>
  <si>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</si>
  <si>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</si>
  <si>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</si>
  <si>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</si>
  <si>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</si>
  <si>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</si>
  <si>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</si>
  <si>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</si>
  <si>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</si>
  <si>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</si>
  <si>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</si>
  <si>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</si>
  <si>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</si>
  <si>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</si>
  <si>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</si>
  <si>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</si>
  <si>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</si>
  <si>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</si>
  <si>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</si>
  <si>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</si>
  <si>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</si>
  <si>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</si>
  <si>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</si>
  <si>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</si>
  <si>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</si>
  <si>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</si>
  <si>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</si>
  <si>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</si>
  <si>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</si>
  <si>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</si>
  <si>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</si>
  <si>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</si>
  <si>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</si>
  <si>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</si>
  <si>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</si>
  <si>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</si>
  <si>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</si>
  <si>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</si>
  <si>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</si>
  <si>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</si>
  <si>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</si>
  <si>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</si>
  <si>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</si>
  <si>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</si>
  <si>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</si>
  <si>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</si>
  <si>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</si>
  <si>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</si>
  <si>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</si>
  <si>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</si>
  <si>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</si>
  <si>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</si>
  <si>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</si>
  <si>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</si>
  <si>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</si>
  <si>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</si>
  <si>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</si>
  <si>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</si>
  <si>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</si>
  <si>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</si>
  <si>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</si>
  <si>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</si>
  <si>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</si>
  <si>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</si>
  <si>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</si>
  <si>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</si>
  <si>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</si>
  <si>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</si>
  <si>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</si>
  <si>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</si>
  <si>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</si>
  <si>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2021-8-10000188</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</si>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</sst>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E38" zoomScale="85"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2676</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1583851394</v>
      </c>
      <c r="L20" s="152">
        <v>44197</v>
      </c>
      <c r="M20" s="152">
        <v>44561</v>
      </c>
      <c r="N20" s="135">
        <f>+(M20-L20)/30</f>
        <v>12.133333333333333</v>
      </c>
      <c r="O20" s="138"/>
      <c r="U20" s="134"/>
      <c r="V20" s="105">
        <f ca="1">NOW()</f>
        <v>44191.67228958333</v>
      </c>
      <c r="W20" s="105">
        <f ca="1">NOW()</f>
        <v>44191.67228958333</v>
      </c>
    </row>
    <row r="21" spans="1:23" ht="30" customHeight="1" outlineLevel="1" x14ac:dyDescent="0.2">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
      <c r="A22" s="9"/>
      <c r="B22" s="71"/>
      <c r="C22" s="5"/>
      <c r="D22" s="5"/>
      <c r="E22" s="5"/>
      <c r="F22" s="5"/>
      <c r="G22" s="5"/>
      <c r="H22" s="70"/>
      <c r="I22" s="149" t="s">
        <v>163</v>
      </c>
      <c r="J22" s="150" t="s">
        <v>183</v>
      </c>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2704</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2677</v>
      </c>
      <c r="C48" s="112" t="s">
        <v>32</v>
      </c>
      <c r="D48" s="110" t="s">
        <v>2678</v>
      </c>
      <c r="E48" s="145">
        <v>42387</v>
      </c>
      <c r="F48" s="145">
        <v>42734</v>
      </c>
      <c r="G48" s="160">
        <f>IF(AND(E48&lt;&gt;"",F48&lt;&gt;""),((F48-E48)/30),"")</f>
        <v>11.566666666666666</v>
      </c>
      <c r="H48" s="114" t="s">
        <v>2679</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2680</v>
      </c>
      <c r="C49" s="112" t="s">
        <v>32</v>
      </c>
      <c r="D49" s="110" t="s">
        <v>2681</v>
      </c>
      <c r="E49" s="145">
        <v>42768</v>
      </c>
      <c r="F49" s="145">
        <v>42916</v>
      </c>
      <c r="G49" s="160">
        <f t="shared" ref="G49:G50" si="2">IF(AND(E49&lt;&gt;"",F49&lt;&gt;""),((F49-E49)/30),"")</f>
        <v>4.9333333333333336</v>
      </c>
      <c r="H49" s="114" t="s">
        <v>2682</v>
      </c>
      <c r="I49" s="113" t="s">
        <v>163</v>
      </c>
      <c r="J49" s="113" t="s">
        <v>183</v>
      </c>
      <c r="K49" s="116">
        <v>35000000</v>
      </c>
      <c r="L49" s="115" t="s">
        <v>1148</v>
      </c>
      <c r="M49" s="117">
        <v>1</v>
      </c>
      <c r="N49" s="115" t="s">
        <v>1151</v>
      </c>
      <c r="O49" s="115" t="s">
        <v>2683</v>
      </c>
      <c r="P49" s="78"/>
    </row>
    <row r="50" spans="1:16" s="6" customFormat="1" ht="24.75" customHeight="1" x14ac:dyDescent="0.2">
      <c r="A50" s="143">
        <v>3</v>
      </c>
      <c r="B50" s="111" t="s">
        <v>2680</v>
      </c>
      <c r="C50" s="112" t="s">
        <v>32</v>
      </c>
      <c r="D50" s="110" t="s">
        <v>2685</v>
      </c>
      <c r="E50" s="145">
        <v>42919</v>
      </c>
      <c r="F50" s="145">
        <v>43100</v>
      </c>
      <c r="G50" s="160">
        <f t="shared" si="2"/>
        <v>6.0333333333333332</v>
      </c>
      <c r="H50" s="119" t="s">
        <v>2686</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2680</v>
      </c>
      <c r="C51" s="112" t="s">
        <v>32</v>
      </c>
      <c r="D51" s="110" t="s">
        <v>2687</v>
      </c>
      <c r="E51" s="145">
        <v>43146</v>
      </c>
      <c r="F51" s="145">
        <v>43465</v>
      </c>
      <c r="G51" s="160">
        <f t="shared" ref="G51:G107" si="3">IF(AND(E51&lt;&gt;"",F51&lt;&gt;""),((F51-E51)/30),"")</f>
        <v>10.633333333333333</v>
      </c>
      <c r="H51" s="114" t="s">
        <v>2688</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2680</v>
      </c>
      <c r="C52" s="112" t="s">
        <v>32</v>
      </c>
      <c r="D52" s="110" t="s">
        <v>2689</v>
      </c>
      <c r="E52" s="145">
        <v>43486</v>
      </c>
      <c r="F52" s="145">
        <v>43829</v>
      </c>
      <c r="G52" s="160">
        <f t="shared" si="3"/>
        <v>11.433333333333334</v>
      </c>
      <c r="H52" s="119" t="s">
        <v>2690</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2691</v>
      </c>
      <c r="C53" s="112" t="s">
        <v>32</v>
      </c>
      <c r="D53" s="110" t="s">
        <v>2692</v>
      </c>
      <c r="E53" s="145">
        <v>43883</v>
      </c>
      <c r="F53" s="145">
        <v>44165</v>
      </c>
      <c r="G53" s="160">
        <f t="shared" si="3"/>
        <v>9.4</v>
      </c>
      <c r="H53" s="119" t="s">
        <v>2693</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2677</v>
      </c>
      <c r="C54" s="112" t="s">
        <v>32</v>
      </c>
      <c r="D54" s="110" t="s">
        <v>2694</v>
      </c>
      <c r="E54" s="145">
        <v>42763</v>
      </c>
      <c r="F54" s="145">
        <v>43336</v>
      </c>
      <c r="G54" s="160">
        <f t="shared" si="3"/>
        <v>19.100000000000001</v>
      </c>
      <c r="H54" s="122" t="s">
        <v>2695</v>
      </c>
      <c r="I54" s="113" t="s">
        <v>163</v>
      </c>
      <c r="J54" s="113" t="s">
        <v>165</v>
      </c>
      <c r="K54" s="118">
        <v>45000000</v>
      </c>
      <c r="L54" s="115" t="s">
        <v>1148</v>
      </c>
      <c r="M54" s="117">
        <v>1</v>
      </c>
      <c r="N54" s="115" t="s">
        <v>1151</v>
      </c>
      <c r="O54" s="115" t="s">
        <v>2683</v>
      </c>
      <c r="P54" s="79"/>
    </row>
    <row r="55" spans="1:16" s="7" customFormat="1" ht="24.75" customHeight="1" outlineLevel="1" x14ac:dyDescent="0.2">
      <c r="A55" s="144">
        <v>8</v>
      </c>
      <c r="B55" s="111" t="s">
        <v>2696</v>
      </c>
      <c r="C55" s="112" t="s">
        <v>32</v>
      </c>
      <c r="D55" s="110" t="s">
        <v>2697</v>
      </c>
      <c r="E55" s="145">
        <v>42528</v>
      </c>
      <c r="F55" s="145">
        <v>42734</v>
      </c>
      <c r="G55" s="160">
        <f t="shared" si="3"/>
        <v>6.8666666666666663</v>
      </c>
      <c r="H55" s="114" t="s">
        <v>2698</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2699</v>
      </c>
      <c r="C56" s="112" t="s">
        <v>2684</v>
      </c>
      <c r="D56" s="110" t="s">
        <v>2700</v>
      </c>
      <c r="E56" s="145">
        <v>43501</v>
      </c>
      <c r="F56" s="145">
        <v>43707</v>
      </c>
      <c r="G56" s="160">
        <f t="shared" si="3"/>
        <v>6.8666666666666663</v>
      </c>
      <c r="H56" s="114" t="s">
        <v>2701</v>
      </c>
      <c r="I56" s="113" t="s">
        <v>711</v>
      </c>
      <c r="J56" s="113" t="s">
        <v>713</v>
      </c>
      <c r="K56" s="118">
        <v>35000000</v>
      </c>
      <c r="L56" s="115" t="s">
        <v>1148</v>
      </c>
      <c r="M56" s="117">
        <v>1</v>
      </c>
      <c r="N56" s="115" t="s">
        <v>1151</v>
      </c>
      <c r="O56" s="115" t="s">
        <v>2683</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2692</v>
      </c>
      <c r="E114" s="145">
        <v>43883</v>
      </c>
      <c r="F114" s="145">
        <v>44196</v>
      </c>
      <c r="G114" s="160">
        <f>IF(AND(E114&lt;&gt;"",F114&lt;&gt;""),((F114-E114)/30),"")</f>
        <v>10.433333333333334</v>
      </c>
      <c r="H114" s="119" t="s">
        <v>2693</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2702</v>
      </c>
      <c r="E115" s="145">
        <v>44179</v>
      </c>
      <c r="F115" s="145">
        <v>44773</v>
      </c>
      <c r="G115" s="160">
        <f t="shared" ref="G115:G116" si="4">IF(AND(E115&lt;&gt;"",F115&lt;&gt;""),((F115-E115)/30),"")</f>
        <v>19.8</v>
      </c>
      <c r="H115" s="64" t="s">
        <v>2703</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47515541.82</v>
      </c>
      <c r="F185" s="92"/>
      <c r="G185" s="93"/>
      <c r="H185" s="88"/>
      <c r="I185" s="90" t="s">
        <v>2627</v>
      </c>
      <c r="J185" s="166">
        <f>+SUM(M179:M183)</f>
        <v>0.02</v>
      </c>
      <c r="K185" s="202" t="s">
        <v>2628</v>
      </c>
      <c r="L185" s="202"/>
      <c r="M185" s="94">
        <f>+J185*(SUM(K20:K35))</f>
        <v>31677027.879999999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2705</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2705</v>
      </c>
      <c r="D211" s="21"/>
      <c r="G211" s="27" t="s">
        <v>2620</v>
      </c>
      <c r="H211" s="148" t="s">
        <v>2708</v>
      </c>
      <c r="J211" s="27" t="s">
        <v>2622</v>
      </c>
      <c r="K211" s="148" t="s">
        <v>2708</v>
      </c>
      <c r="L211" s="21"/>
      <c r="M211" s="21"/>
      <c r="N211" s="21"/>
      <c r="O211" s="8"/>
    </row>
    <row r="212" spans="1:15" x14ac:dyDescent="0.2">
      <c r="A212" s="9"/>
      <c r="B212" s="27" t="s">
        <v>2619</v>
      </c>
      <c r="C212" s="147" t="s">
        <v>2705</v>
      </c>
      <c r="D212" s="21"/>
      <c r="G212" s="27" t="s">
        <v>2621</v>
      </c>
      <c r="H212" s="148" t="s">
        <v>2706</v>
      </c>
      <c r="J212" s="27" t="s">
        <v>2623</v>
      </c>
      <c r="K212" s="147"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2020-12-26T21:08:15Z</cp:lastPrinted>
  <dcterms:created xsi:type="dcterms:W3CDTF">2020-10-14T21:57:42Z</dcterms:created>
  <dcterms:modified xsi:type="dcterms:W3CDTF">2020-12-26T21:08:18Z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