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<sst xmlns="http://schemas.openxmlformats.org/spreadsheetml/2006/main" count="3430" uniqueCount="2727">
  <si>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</si>
  <si>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</si>
  <si>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</si>
  <si>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</si>
  <si>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</si>
  <si>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</si>
  <si>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</si>
  <si>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</si>
  <si>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</si>
  <si>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</si>
  <si>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</si>
  <si>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</si>
  <si>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</si>
  <si>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</si>
  <si>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</si>
  <si>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</si>
  <si>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</si>
  <si>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</si>
  <si>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</si>
  <si>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</si>
  <si>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</si>
  <si>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</si>
  <si>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</si>
  <si>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</si>
  <si>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</si>
  <si>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</si>
  <si>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</si>
  <si>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</si>
  <si>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</si>
  <si>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</si>
  <si>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</si>
  <si>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</si>
  <si>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</si>
  <si>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</si>
  <si>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</si>
  <si>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</si>
  <si>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</si>
  <si>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</si>
  <si>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</si>
  <si>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</si>
  <si>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</si>
  <si>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</si>
  <si>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</si>
  <si>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</si>
  <si>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</si>
  <si>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</si>
  <si>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</si>
  <si>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</si>
  <si>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</si>
  <si>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</si>
  <si>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</si>
  <si>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</si>
  <si>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</si>
  <si>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</si>
  <si>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</si>
  <si>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</si>
  <si>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</si>
  <si>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</si>
  <si>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</si>
  <si>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</si>
  <si>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</si>
  <si>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</si>
  <si>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</si>
  <si>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</si>
  <si>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</si>
  <si>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</si>
  <si>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</si>
  <si>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</si>
  <si>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</si>
  <si>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</si>
  <si>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</si>
  <si>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</si>
  <si>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</si>
  <si>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</si>
  <si>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</si>
  <si>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</si>
  <si>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</si>
  <si>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</si>
  <si>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</si>
  <si>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</si>
  <si>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</si>
  <si>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</si>
  <si>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</si>
  <si>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</si>
  <si>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</si>
  <si>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</si>
  <si>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</si>
  <si>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</si>
  <si>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</si>
  <si>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</si>
  <si>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</si>
  <si>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</si>
  <si>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</si>
  <si>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</si>
  <si>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</si>
  <si>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</si>
  <si>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</si>
  <si>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</si>
  <si>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</si>
  <si>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</si>
  <si>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</si>
  <si>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</si>
  <si>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</si>
  <si>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</si>
  <si>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</si>
  <si>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</si>
  <si>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</si>
  <si>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</si>
  <si>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</si>
  <si>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</si>
  <si>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</si>
  <si>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</si>
  <si>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</si>
  <si>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</si>
  <si>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</si>
  <si>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</si>
  <si>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</si>
  <si>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</si>
  <si>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</si>
  <si>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</si>
  <si>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</si>
  <si>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</si>
  <si>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</si>
  <si>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</si>
  <si>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</si>
  <si>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</si>
  <si>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</si>
  <si>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</si>
  <si>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</si>
  <si>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</si>
  <si>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</si>
  <si>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</si>
  <si>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</si>
  <si>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</si>
  <si>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</si>
  <si>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</si>
  <si>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</si>
  <si>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</si>
  <si>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</si>
  <si>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</si>
  <si>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</si>
  <si>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</si>
  <si>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</si>
  <si>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</si>
  <si>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</si>
  <si>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</si>
  <si>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</si>
  <si>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</si>
  <si>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</si>
  <si>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</si>
  <si>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</si>
  <si>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</si>
  <si>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</si>
  <si>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</si>
  <si>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</si>
  <si>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</si>
  <si>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</si>
  <si>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</si>
  <si>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</si>
  <si>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</si>
  <si>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</si>
  <si>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</si>
  <si>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</si>
  <si>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</si>
  <si>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</si>
  <si>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</si>
  <si>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</si>
  <si>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</si>
  <si>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</si>
  <si>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</si>
  <si>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</si>
  <si>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</si>
  <si>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</si>
  <si>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</si>
  <si>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</si>
  <si>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</si>
  <si>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</si>
  <si>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</si>
  <si>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</si>
  <si>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</si>
  <si>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</si>
  <si>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</si>
  <si>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</si>
  <si>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</si>
  <si>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</si>
  <si>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</si>
  <si>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</si>
  <si>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</si>
  <si>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</si>
  <si>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</si>
  <si>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</si>
  <si>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</si>
  <si>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</si>
  <si>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</si>
  <si>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</si>
  <si>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</si>
  <si>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</si>
  <si>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</si>
  <si>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</si>
  <si>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</si>
  <si>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</si>
  <si>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</si>
  <si>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</si>
  <si>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</si>
  <si>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</si>
  <si>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</si>
  <si>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</si>
  <si>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</si>
  <si>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</si>
  <si>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</si>
  <si>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</si>
  <si>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</si>
  <si>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</si>
  <si>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</si>
  <si>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</si>
  <si>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</si>
  <si>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</si>
  <si>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</si>
  <si>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</si>
  <si>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</si>
  <si>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</si>
  <si>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</si>
  <si>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</si>
  <si>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</si>
  <si>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</si>
  <si>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</si>
  <si>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</si>
  <si>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</si>
  <si>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</si>
  <si>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</si>
  <si>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</si>
  <si>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</si>
  <si>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</si>
  <si>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</si>
  <si>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</si>
  <si>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</si>
  <si>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</si>
  <si>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</si>
  <si>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</si>
  <si>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</si>
  <si>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</si>
  <si>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</si>
  <si>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</si>
  <si>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</si>
  <si>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</si>
  <si>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</si>
  <si>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</si>
  <si>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</si>
  <si>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</si>
  <si>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</si>
  <si>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</si>
  <si>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</si>
  <si>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</si>
  <si>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</si>
  <si>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</si>
  <si>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</si>
  <si>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</si>
  <si>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</si>
  <si>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</si>
  <si>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</si>
  <si>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</si>
  <si>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</si>
  <si>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</si>
  <si>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</si>
  <si>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</si>
  <si>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</si>
  <si>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</si>
  <si>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</si>
  <si>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</si>
  <si>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</si>
  <si>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</si>
  <si>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</si>
  <si>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</si>
  <si>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</si>
  <si>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</si>
  <si>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</si>
  <si>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</si>
  <si>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</si>
  <si>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</si>
  <si>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</si>
  <si>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</si>
  <si>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</si>
  <si>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</si>
  <si>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</si>
  <si>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</si>
  <si>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</si>
  <si>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</si>
  <si>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</si>
  <si>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</si>
  <si>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</si>
  <si>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</si>
  <si>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</si>
  <si>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</si>
  <si>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</si>
  <si>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</si>
  <si>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</si>
  <si>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</si>
  <si>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</si>
  <si>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</si>
  <si>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</si>
  <si>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</si>
  <si>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</si>
  <si>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</si>
  <si>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</si>
  <si>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</si>
  <si>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</si>
  <si>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</si>
  <si>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</si>
  <si>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</si>
  <si>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</si>
  <si>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</si>
  <si>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</si>
  <si>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</si>
  <si>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</si>
  <si>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</si>
  <si>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</si>
  <si>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</si>
  <si>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</si>
  <si>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</si>
  <si>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</si>
  <si>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</si>
  <si>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</si>
  <si>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</si>
  <si>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</si>
  <si>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</si>
  <si>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</si>
  <si>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</si>
  <si>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</si>
  <si>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</si>
  <si>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</si>
  <si>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</si>
  <si>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</si>
  <si>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</si>
  <si>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</si>
  <si>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</si>
  <si>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</si>
  <si>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</si>
  <si>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</si>
  <si>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</si>
  <si>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</si>
  <si>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</si>
  <si>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</si>
  <si>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</si>
  <si>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</si>
  <si>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</si>
  <si>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</si>
  <si>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</si>
  <si>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</si>
  <si>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</si>
  <si>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</si>
  <si>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</si>
  <si>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</si>
  <si>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</si>
  <si>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</si>
  <si>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</si>
  <si>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</si>
  <si>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</si>
  <si>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</si>
  <si>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</si>
  <si>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</si>
  <si>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</si>
  <si>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</si>
  <si>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</si>
  <si>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</si>
  <si>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</si>
  <si>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</si>
  <si>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</si>
  <si>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</si>
  <si>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</si>
  <si>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</si>
  <si>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</si>
  <si>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</si>
  <si>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</si>
  <si>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</si>
  <si>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</si>
  <si>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</si>
  <si>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</si>
  <si>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</si>
  <si>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</si>
  <si>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</si>
  <si>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</si>
  <si>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</si>
  <si>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</si>
  <si>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</si>
  <si>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</si>
  <si>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</si>
  <si>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</si>
  <si>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</si>
  <si>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</si>
  <si>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</si>
  <si>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</si>
  <si>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</si>
  <si>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</si>
  <si>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</si>
  <si>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</si>
  <si>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</si>
  <si>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</si>
  <si>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</si>
  <si>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</si>
  <si>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</si>
  <si>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</si>
  <si>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</si>
  <si>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</si>
  <si>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</si>
  <si>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</si>
  <si>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</si>
  <si>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</si>
  <si>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</si>
  <si>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</si>
  <si>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</si>
  <si>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</si>
  <si>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</si>
  <si>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</si>
  <si>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</si>
  <si>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</si>
  <si>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</si>
  <si>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</si>
  <si>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</si>
  <si>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</si>
  <si>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</si>
  <si>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</si>
  <si>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</si>
  <si>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</si>
  <si>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</si>
  <si>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</si>
  <si>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</si>
  <si>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</si>
  <si>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</si>
  <si>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</si>
  <si>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</si>
  <si>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</si>
  <si>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</si>
  <si>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</si>
  <si>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</si>
  <si>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</si>
  <si>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</si>
  <si>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</si>
  <si>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</si>
  <si>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</si>
  <si>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</si>
  <si>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</si>
  <si>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</si>
  <si>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</si>
  <si>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</si>
  <si>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</si>
  <si>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</si>
  <si>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</si>
  <si>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</si>
  <si>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</si>
  <si>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</si>
  <si>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</si>
  <si>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</si>
  <si>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</si>
  <si>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</si>
  <si>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</si>
  <si>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</si>
  <si>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</si>
  <si>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</si>
  <si>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</si>
  <si>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</si>
  <si>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</si>
  <si>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</si>
  <si>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</si>
  <si>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</si>
  <si>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</si>
  <si>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</si>
  <si>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</si>
  <si>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</si>
  <si>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</si>
  <si>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</si>
  <si>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</si>
  <si>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</si>
  <si>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</si>
  <si>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</si>
  <si>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</si>
  <si>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</si>
  <si>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</si>
  <si>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</si>
  <si>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</si>
  <si>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</si>
  <si>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</si>
  <si>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</si>
  <si>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</si>
  <si>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</si>
  <si>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</si>
  <si>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</si>
  <si>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</si>
  <si>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</si>
  <si>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</si>
  <si>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</si>
  <si>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</si>
  <si>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</si>
  <si>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</si>
  <si>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</si>
  <si>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</si>
  <si>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</si>
  <si>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</si>
  <si>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</si>
  <si>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</si>
  <si>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</si>
  <si>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</si>
  <si>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</si>
  <si>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</si>
  <si>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</si>
  <si>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</si>
  <si>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</si>
  <si>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</si>
  <si>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</si>
  <si>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</si>
  <si>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</si>
  <si>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</si>
  <si>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</si>
  <si>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</si>
  <si>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</si>
  <si>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</si>
  <si>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</si>
  <si>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</si>
  <si>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</si>
  <si>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</si>
  <si>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</si>
  <si>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</si>
  <si>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</si>
  <si>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</si>
  <si>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</si>
  <si>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</si>
  <si>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</si>
  <si>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</si>
  <si>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</si>
  <si>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</si>
  <si>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</si>
  <si>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</si>
  <si>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</si>
  <si>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</si>
  <si>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</si>
  <si>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</si>
  <si>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</si>
  <si>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</si>
  <si>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</si>
  <si>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</si>
  <si>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</si>
  <si>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</si>
  <si>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</si>
  <si>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</si>
  <si>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</si>
  <si>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</si>
  <si>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</si>
  <si>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</si>
  <si>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</si>
  <si>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</si>
  <si>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</si>
  <si>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</si>
  <si>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</si>
  <si>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</si>
  <si>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</si>
  <si>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</si>
  <si>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</si>
  <si>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</si>
  <si>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</si>
  <si>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</si>
  <si>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</si>
  <si>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</si>
  <si>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</si>
  <si>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</si>
  <si>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</si>
  <si>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</si>
  <si>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</si>
  <si>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</si>
  <si>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</si>
  <si>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</si>
  <si>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</si>
  <si>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</si>
  <si>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</si>
  <si>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</si>
  <si>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</si>
  <si>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</si>
  <si>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</si>
  <si>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</si>
  <si>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</si>
  <si>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</si>
  <si>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</si>
  <si>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</si>
  <si>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</si>
  <si>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</si>
  <si>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</si>
  <si>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</si>
  <si>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</si>
  <si>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</si>
  <si>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</si>
  <si>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</si>
  <si>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</si>
  <si>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</si>
  <si>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</si>
  <si>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</si>
  <si>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</si>
  <si>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</si>
  <si>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</si>
  <si>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</si>
  <si>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</si>
  <si>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</si>
  <si>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</si>
  <si>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</si>
  <si>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</si>
  <si>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</si>
  <si>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</si>
  <si>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</si>
  <si>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</si>
  <si>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</si>
  <si>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</si>
  <si>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</si>
  <si>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</si>
  <si>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</si>
  <si>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</si>
  <si>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</si>
  <si>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</si>
  <si>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</si>
  <si>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</si>
  <si>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</si>
  <si>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</si>
  <si>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</si>
  <si>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</si>
  <si>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</si>
  <si>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</si>
  <si>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</si>
  <si>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</si>
  <si>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</si>
  <si>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</si>
  <si>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</si>
  <si>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</si>
  <si>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</si>
  <si>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</si>
  <si>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</si>
  <si>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</si>
  <si>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</si>
  <si>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</si>
  <si>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</si>
  <si>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</si>
  <si>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</si>
  <si>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</si>
  <si>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</si>
  <si>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</si>
  <si>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</si>
  <si>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</si>
  <si>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</si>
  <si>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</si>
  <si>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</si>
  <si>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</si>
  <si>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</si>
  <si>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</si>
  <si>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</si>
  <si>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</si>
  <si>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</si>
  <si>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</si>
  <si>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</si>
  <si>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</si>
  <si>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</si>
  <si>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</si>
  <si>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</si>
  <si>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</si>
  <si>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</si>
  <si>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</si>
  <si>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</si>
  <si>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</si>
  <si>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</si>
  <si>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</si>
  <si>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</si>
  <si>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</si>
  <si>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</si>
  <si>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</si>
  <si>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</si>
  <si>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</si>
  <si>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</si>
  <si>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</si>
  <si>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</si>
  <si>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</si>
  <si>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</si>
  <si>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</si>
  <si>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</si>
  <si>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</si>
  <si>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</si>
  <si>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</si>
  <si>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</si>
  <si>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</si>
  <si>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</si>
  <si>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</si>
  <si>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</si>
  <si>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</si>
  <si>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</si>
  <si>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</si>
  <si>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</si>
  <si>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</si>
  <si>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</si>
  <si>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</si>
  <si>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</si>
  <si>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</si>
  <si>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</si>
  <si>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</si>
  <si>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</si>
  <si>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</si>
  <si>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</si>
  <si>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</si>
  <si>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</si>
  <si>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</si>
  <si>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</si>
  <si>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</si>
  <si>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</si>
  <si>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</si>
  <si>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</si>
  <si>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</si>
  <si>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</si>
  <si>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</si>
  <si>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</si>
  <si>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</si>
  <si>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</si>
  <si>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</si>
  <si>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</si>
  <si>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</si>
  <si>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</si>
  <si>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</si>
  <si>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</si>
  <si>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</si>
  <si>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</si>
  <si>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</si>
  <si>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</si>
  <si>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</si>
  <si>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</si>
  <si>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</si>
  <si>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</si>
  <si>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</si>
  <si>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</si>
  <si>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</si>
  <si>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</si>
  <si>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</si>
  <si>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</si>
  <si>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</si>
  <si>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</si>
  <si>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</si>
  <si>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</si>
  <si>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</si>
  <si>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</si>
  <si>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</si>
  <si>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</si>
  <si>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</si>
  <si>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</si>
  <si>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</si>
  <si>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</si>
  <si>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</si>
  <si>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</si>
  <si>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</si>
  <si>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</si>
  <si>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</si>
  <si>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</si>
  <si>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</si>
  <si>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</si>
  <si>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</si>
  <si>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</si>
  <si>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</si>
  <si>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</si>
  <si>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</si>
  <si>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</si>
  <si>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</si>
  <si>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</si>
  <si>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</si>
  <si>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</si>
  <si>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</si>
  <si>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</si>
  <si>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</si>
  <si>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</si>
  <si>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</si>
  <si>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</si>
  <si>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</si>
  <si>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</si>
  <si>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</si>
  <si>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</si>
  <si>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</si>
  <si>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</si>
  <si>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</si>
  <si>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</si>
  <si>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</si>
  <si>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</si>
  <si>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</si>
  <si>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</si>
  <si>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</si>
  <si>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</si>
  <si>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</si>
  <si>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</si>
  <si>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</si>
  <si>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</si>
  <si>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</si>
  <si>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</si>
  <si>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</si>
  <si>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</si>
  <si>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</si>
  <si>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</si>
  <si>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</si>
  <si>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</si>
  <si>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</si>
  <si>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</si>
  <si>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</si>
  <si>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</si>
  <si>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</si>
  <si>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</si>
  <si>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</si>
  <si>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</si>
  <si>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</si>
  <si>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</si>
  <si>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</si>
  <si>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</si>
  <si>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</si>
  <si>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</si>
  <si>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</si>
  <si>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</si>
  <si>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</si>
  <si>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</si>
  <si>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</si>
  <si>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</si>
  <si>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</si>
  <si>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</si>
  <si>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</si>
  <si>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</si>
  <si>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</si>
  <si>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</si>
  <si>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</si>
  <si>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</si>
  <si>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</si>
  <si>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</si>
  <si>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</si>
  <si>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</si>
  <si>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</si>
  <si>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</si>
  <si>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</si>
  <si>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</si>
  <si>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</si>
  <si>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</si>
  <si>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</si>
  <si>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</si>
  <si>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</si>
  <si>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</si>
  <si>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</si>
  <si>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</si>
  <si>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</si>
  <si>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</si>
  <si>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</si>
  <si>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</si>
  <si>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</si>
  <si>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</si>
  <si>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</si>
  <si>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</si>
  <si>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</si>
  <si>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</si>
  <si>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</si>
  <si>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</si>
  <si>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</si>
  <si>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</si>
  <si>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</si>
  <si>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</si>
  <si>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</si>
  <si>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</si>
  <si>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</si>
  <si>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</si>
  <si>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</si>
  <si>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</si>
  <si>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</si>
  <si>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</si>
  <si>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</si>
  <si>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</si>
  <si>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</si>
  <si>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</si>
  <si>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</si>
  <si>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</si>
  <si>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</si>
  <si>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</si>
  <si>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</si>
  <si>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</si>
  <si>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</si>
  <si>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</si>
  <si>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</si>
  <si>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</si>
  <si>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</si>
  <si>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</si>
  <si>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</si>
  <si>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</si>
  <si>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</si>
  <si>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</si>
  <si>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</si>
  <si>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</si>
  <si>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</si>
  <si>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</si>
  <si>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</si>
  <si>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</si>
  <si>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</si>
  <si>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</si>
  <si>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</si>
  <si>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</si>
  <si>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</si>
  <si>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</si>
  <si>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</si>
  <si>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</si>
  <si>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</si>
  <si>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</si>
  <si>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</si>
  <si>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</si>
  <si>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</si>
  <si>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</si>
  <si>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</si>
  <si>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</si>
  <si>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</si>
  <si>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</si>
  <si>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</si>
  <si>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</si>
  <si>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</si>
  <si>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</si>
  <si>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</si>
  <si>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</si>
  <si>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</si>
  <si>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</si>
  <si>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</si>
  <si>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</si>
  <si>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</si>
  <si>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</si>
  <si>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</si>
  <si>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</si>
  <si>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</si>
  <si>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</si>
  <si>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</si>
  <si>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</si>
  <si>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</si>
  <si>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</si>
  <si>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</si>
  <si>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</si>
  <si>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</si>
  <si>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</si>
  <si>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</si>
  <si>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</si>
  <si>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</si>
  <si>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</si>
  <si>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</si>
  <si>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</si>
  <si>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</si>
  <si>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</si>
  <si>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</si>
  <si>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</si>
  <si>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</si>
  <si>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</si>
  <si>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</si>
  <si>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</si>
  <si>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</si>
  <si>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</si>
  <si>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</si>
  <si>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</si>
  <si>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</si>
  <si>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</si>
  <si>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</si>
  <si>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</si>
  <si>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</si>
  <si>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</si>
  <si>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</si>
  <si>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</si>
  <si>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</si>
  <si>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</si>
  <si>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</si>
  <si>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</si>
  <si>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</si>
  <si>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</si>
  <si>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</si>
  <si>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</si>
  <si>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</si>
  <si>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</si>
  <si>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</si>
  <si>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</si>
  <si>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</si>
  <si>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</si>
  <si>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</si>
  <si>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</si>
  <si>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</si>
  <si>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</si>
  <si>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</si>
  <si>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</si>
  <si>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</si>
  <si>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</si>
  <si>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</si>
  <si>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</si>
  <si>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</si>
  <si>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</si>
  <si>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</si>
  <si>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</si>
  <si>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</si>
  <si>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</si>
  <si>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</si>
  <si>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</si>
  <si>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</si>
  <si>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</si>
  <si>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</si>
  <si>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</si>
  <si>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</si>
  <si>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</si>
  <si>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</si>
  <si>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</si>
  <si>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</si>
  <si>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</si>
  <si>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</si>
  <si>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</si>
  <si>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</si>
  <si>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</si>
  <si>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</si>
  <si>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</si>
  <si>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</si>
  <si>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</si>
  <si>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</si>
  <si>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</si>
  <si>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</si>
  <si>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</si>
  <si>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</si>
  <si>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</si>
  <si>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</si>
  <si>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</si>
  <si>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</si>
  <si>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</si>
  <si>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</si>
  <si>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</si>
  <si>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</si>
  <si>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</si>
  <si>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</si>
  <si>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</si>
  <si>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</si>
  <si>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</si>
  <si>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</si>
  <si>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</si>
  <si>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</si>
  <si>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</si>
  <si>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</si>
  <si>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</si>
  <si>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</si>
  <si>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</si>
  <si>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</si>
  <si>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</si>
  <si>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</si>
  <si>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</si>
  <si>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</si>
  <si>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</si>
  <si>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</si>
  <si>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</si>
  <si>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</si>
  <si>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</si>
  <si>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</si>
  <si>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</si>
  <si>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</si>
  <si>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</si>
  <si>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</si>
  <si>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</si>
  <si>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</si>
  <si>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</si>
  <si>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</si>
  <si>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</si>
  <si>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</si>
  <si>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</si>
  <si>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</si>
  <si>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</si>
  <si>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</si>
  <si>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</si>
  <si>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</si>
  <si>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</si>
  <si>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</si>
  <si>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</si>
  <si>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</si>
  <si>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</si>
  <si>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</si>
  <si>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</si>
  <si>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</si>
  <si>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</si>
  <si>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</si>
  <si>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</si>
  <si>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</si>
  <si>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</si>
  <si>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</si>
  <si>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</si>
  <si>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</si>
  <si>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</si>
  <si>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</si>
  <si>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</si>
  <si>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</si>
  <si>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</si>
  <si>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</si>
  <si>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</si>
  <si>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</si>
  <si>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</si>
  <si>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</si>
  <si>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</si>
  <si>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</si>
  <si>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</si>
  <si>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</si>
  <si>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</si>
  <si>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</si>
  <si>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</si>
  <si>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</si>
  <si>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</si>
  <si>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</si>
  <si>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</si>
  <si>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</si>
  <si>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</si>
  <si>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</si>
  <si>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</si>
  <si>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</si>
  <si>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</si>
  <si>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</si>
  <si>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</si>
  <si>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</si>
  <si>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</si>
  <si>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</si>
  <si>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</si>
  <si>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</si>
  <si>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</si>
  <si>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</si>
  <si>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</si>
  <si>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</si>
  <si>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</si>
  <si>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</si>
  <si>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</si>
  <si>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</si>
  <si>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</si>
  <si>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</si>
  <si>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</si>
  <si>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</si>
  <si>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</si>
  <si>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</si>
  <si>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</si>
  <si>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</si>
  <si>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</si>
  <si>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</si>
  <si>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</si>
  <si>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</si>
  <si>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</si>
  <si>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</si>
  <si>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</si>
  <si>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</si>
  <si>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</si>
  <si>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</si>
  <si>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</si>
  <si>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</si>
  <si>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</si>
  <si>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</si>
  <si>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</si>
  <si>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</si>
  <si>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</si>
  <si>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</si>
  <si>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</si>
  <si>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</si>
  <si>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</si>
  <si>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</si>
  <si>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</si>
  <si>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</si>
  <si>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</si>
  <si>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</si>
  <si>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</si>
  <si>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</si>
  <si>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</si>
  <si>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</si>
  <si>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</si>
  <si>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</si>
  <si>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</si>
  <si>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</si>
  <si>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</si>
  <si>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</si>
  <si>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</si>
  <si>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</si>
  <si>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</si>
  <si>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</si>
  <si>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</si>
  <si>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</si>
  <si>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</si>
  <si>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</si>
  <si>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</si>
  <si>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</si>
  <si>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</si>
  <si>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</si>
  <si>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</si>
  <si>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</si>
  <si>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</si>
  <si>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</si>
  <si>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</si>
  <si>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</si>
  <si>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</si>
  <si>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</si>
  <si>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</si>
  <si>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</si>
  <si>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</si>
  <si>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</si>
  <si>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</si>
  <si>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</si>
  <si>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</si>
  <si>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</si>
  <si>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</si>
  <si>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</si>
  <si>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</si>
  <si>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</si>
  <si>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</si>
  <si>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</si>
  <si>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</si>
  <si>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</si>
  <si>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</si>
  <si>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</si>
  <si>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</si>
  <si>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</si>
  <si>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</si>
  <si>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</si>
  <si>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</si>
  <si>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</si>
  <si>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</si>
  <si>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</si>
  <si>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</si>
  <si>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</si>
  <si>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</si>
  <si>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</si>
  <si>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</si>
  <si>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</si>
  <si>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</si>
  <si>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</si>
  <si>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</si>
  <si>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</si>
  <si>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</si>
  <si>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</si>
  <si>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</si>
  <si>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</si>
  <si>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</si>
  <si>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</si>
  <si>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</si>
  <si>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</si>
  <si>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</si>
  <si>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</si>
  <si>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</si>
  <si>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</si>
  <si>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</si>
  <si>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</si>
  <si>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</si>
  <si>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</si>
  <si>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</si>
  <si>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</si>
  <si>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</si>
  <si>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</si>
  <si>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</si>
  <si>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</si>
  <si>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</si>
  <si>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</si>
  <si>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</si>
  <si>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</si>
  <si>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</si>
  <si>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</si>
  <si>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</si>
  <si>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</si>
  <si>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</si>
  <si>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</si>
  <si>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</si>
  <si>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</si>
  <si>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</si>
  <si>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</si>
  <si>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</si>
  <si>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</si>
  <si>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</si>
  <si>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</si>
  <si>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</si>
  <si>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</si>
  <si>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</si>
  <si>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</si>
  <si>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</si>
  <si>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</si>
  <si>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</si>
  <si>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</si>
  <si>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</si>
  <si>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</si>
  <si>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</si>
  <si>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</si>
  <si>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</si>
  <si>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</si>
  <si>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</si>
  <si>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</si>
  <si>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</si>
  <si>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</si>
  <si>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</si>
  <si>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</si>
  <si>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</si>
  <si>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</si>
  <si>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</si>
  <si>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</si>
  <si>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</si>
  <si>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</si>
  <si>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</si>
  <si>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</si>
  <si>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</si>
  <si>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</si>
  <si>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</si>
  <si>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</si>
  <si>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</si>
  <si>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</si>
  <si>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</si>
  <si>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</si>
  <si>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</si>
  <si>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</si>
  <si>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</si>
  <si>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</si>
  <si>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</si>
  <si>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</si>
  <si>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</si>
  <si>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</si>
  <si>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</si>
  <si>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</si>
  <si>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</si>
  <si>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</si>
  <si>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</si>
  <si>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</si>
  <si>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</si>
  <si>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</si>
  <si>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</si>
  <si>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</si>
  <si>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</si>
  <si>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</si>
  <si>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</si>
  <si>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</si>
  <si>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</si>
  <si>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</si>
  <si>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</si>
  <si>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</si>
  <si>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</si>
  <si>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</si>
  <si>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</si>
  <si>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</si>
  <si>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</si>
  <si>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</si>
  <si>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</si>
  <si>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</si>
  <si>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</si>
  <si>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</si>
  <si>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</si>
  <si>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</si>
  <si>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</si>
  <si>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</si>
  <si>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</si>
  <si>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</si>
  <si>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</si>
  <si>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</si>
  <si>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</si>
  <si>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</si>
  <si>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</si>
  <si>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</si>
  <si>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</si>
  <si>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</si>
  <si>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</si>
  <si>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</si>
  <si>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</si>
  <si>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</si>
  <si>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</si>
  <si>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</si>
  <si>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</si>
  <si>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</si>
  <si>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</si>
  <si>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</si>
  <si>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</si>
  <si>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</si>
  <si>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</si>
  <si>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</si>
  <si>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</si>
  <si>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</si>
  <si>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</si>
  <si>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</si>
  <si>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</si>
  <si>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</si>
  <si>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</si>
  <si>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</si>
  <si>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</si>
  <si>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</si>
  <si>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</si>
  <si>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</si>
  <si>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</si>
  <si>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</si>
  <si>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</si>
  <si>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</si>
  <si>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</si>
  <si>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</si>
  <si>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</si>
  <si>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</si>
  <si>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</si>
  <si>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</si>
  <si>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</si>
  <si>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</si>
  <si>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</si>
  <si>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</si>
  <si>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</si>
  <si>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</si>
  <si>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</si>
  <si>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</si>
  <si>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</si>
  <si>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</si>
  <si>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</si>
  <si>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</si>
  <si>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</si>
  <si>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</si>
  <si>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</si>
  <si>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</si>
  <si>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</si>
  <si>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</si>
  <si>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</si>
  <si>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</si>
  <si>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</si>
  <si>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</si>
  <si>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</si>
  <si>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</si>
  <si>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</si>
  <si>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</si>
  <si>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</si>
  <si>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</si>
  <si>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</si>
  <si>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</si>
  <si>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</si>
  <si>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</si>
  <si>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</si>
  <si>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</si>
  <si>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</si>
  <si>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</si>
  <si>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</si>
  <si>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</si>
  <si>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</si>
  <si>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</si>
  <si>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</si>
  <si>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</si>
  <si>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</si>
  <si>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</si>
  <si>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</si>
  <si>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</si>
  <si>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</si>
  <si>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</si>
  <si>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</si>
  <si>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</si>
  <si>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</si>
  <si>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</si>
  <si>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</si>
  <si>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</si>
  <si>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</si>
  <si>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</si>
  <si>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</si>
  <si>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</si>
  <si>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</si>
  <si>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</si>
  <si>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</si>
  <si>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</si>
  <si>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</si>
  <si>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</si>
  <si>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</si>
  <si>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</si>
  <si>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</si>
  <si>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</si>
  <si>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</si>
  <si>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</si>
  <si>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</si>
  <si>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</si>
  <si>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</si>
  <si>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</si>
  <si>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</si>
  <si>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</si>
  <si>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</si>
  <si>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</si>
  <si>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</si>
  <si>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</si>
  <si>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</si>
  <si>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</si>
  <si>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</si>
  <si>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</si>
  <si>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</si>
  <si>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</si>
  <si>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</si>
  <si>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</si>
  <si>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</si>
  <si>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</si>
  <si>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</si>
  <si>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</si>
  <si>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</si>
  <si>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</si>
  <si>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</si>
  <si>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</si>
  <si>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</si>
  <si>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</si>
  <si>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</si>
  <si>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</si>
  <si>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</si>
  <si>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</si>
  <si>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</si>
  <si>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</si>
  <si>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</si>
  <si>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</si>
  <si>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</si>
  <si>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</si>
  <si>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</si>
  <si>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</si>
  <si>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</si>
  <si>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</si>
  <si>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</si>
  <si>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</si>
  <si>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</si>
  <si>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</si>
  <si>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</si>
  <si>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</si>
  <si>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</si>
  <si>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</si>
  <si>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</si>
  <si>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</si>
  <si>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</si>
  <si>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</si>
  <si>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</si>
  <si>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</si>
  <si>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</si>
  <si>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</si>
  <si>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</si>
  <si>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</si>
  <si>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</si>
  <si>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</si>
  <si>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</si>
  <si>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</si>
  <si>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</si>
  <si>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</si>
  <si>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</si>
  <si>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</si>
  <si>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</si>
  <si>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</si>
  <si>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</si>
  <si>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</si>
  <si>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</si>
  <si>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</si>
  <si>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</si>
  <si>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</si>
  <si>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</si>
  <si>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</si>
  <si>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</si>
  <si>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</si>
  <si>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</si>
  <si>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</si>
  <si>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</si>
  <si>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</si>
  <si>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</si>
  <si>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</si>
  <si>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</si>
  <si>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</si>
  <si>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</si>
  <si>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</si>
  <si>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</si>
  <si>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</si>
  <si>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</si>
  <si>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</si>
  <si>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</si>
  <si>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</si>
  <si>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</si>
  <si>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</si>
  <si>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</si>
  <si>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</si>
  <si>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</si>
  <si>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</si>
  <si>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</si>
  <si>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</si>
  <si>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</si>
  <si>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</si>
  <si>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</si>
  <si>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</si>
  <si>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</si>
  <si>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</si>
  <si>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</si>
  <si>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</si>
  <si>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</si>
  <si>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</si>
  <si>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</si>
  <si>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</si>
  <si>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</si>
  <si>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</si>
  <si>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</si>
  <si>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</si>
  <si>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</si>
  <si>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</si>
  <si>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</si>
  <si>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</si>
  <si>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</si>
  <si>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</si>
  <si>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</si>
  <si>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</si>
  <si>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</si>
  <si>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</si>
  <si>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</si>
  <si>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</si>
  <si>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</si>
  <si>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</si>
  <si>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</si>
  <si>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</si>
  <si>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</si>
  <si>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</si>
  <si>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</si>
  <si>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</si>
  <si>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</si>
  <si>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</si>
  <si>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</si>
  <si>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</si>
  <si>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</si>
  <si>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</si>
  <si>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</si>
  <si>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</si>
  <si>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</si>
  <si>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</si>
  <si>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</si>
  <si>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</si>
  <si>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</si>
  <si>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</si>
  <si>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</si>
  <si>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</si>
  <si>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</si>
  <si>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</si>
  <si>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</si>
  <si>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</si>
  <si>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</si>
  <si>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</si>
  <si>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</si>
  <si>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</si>
  <si>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</si>
  <si>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</si>
  <si>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</si>
  <si>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</si>
  <si>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</si>
  <si>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</si>
  <si>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</si>
  <si>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</si>
  <si>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</si>
  <si>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</si>
  <si>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</si>
  <si>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</si>
  <si>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</si>
  <si>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</si>
  <si>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</si>
  <si>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</si>
  <si>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</si>
  <si>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</si>
  <si>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</si>
  <si>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</si>
  <si>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</si>
  <si>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</si>
  <si>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</si>
  <si>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</si>
  <si>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</si>
  <si>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</si>
  <si>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</si>
  <si>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</si>
  <si>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</si>
  <si>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</si>
  <si>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</si>
  <si>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</si>
  <si>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</si>
  <si>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</si>
  <si>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</si>
  <si>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</si>
  <si>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</si>
  <si>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</si>
  <si>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</si>
  <si>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</si>
  <si>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</si>
  <si>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</si>
  <si>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</si>
  <si>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</si>
  <si>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</si>
  <si>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</si>
  <si>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</si>
  <si>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</si>
  <si>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</si>
  <si>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</si>
  <si>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</si>
  <si>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</si>
  <si>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</si>
  <si>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</si>
  <si>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</si>
  <si>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</si>
  <si>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</si>
  <si>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</si>
  <si>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</si>
  <si>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</si>
  <si>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</si>
  <si>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</si>
  <si>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</si>
  <si>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</si>
  <si>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</si>
  <si>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</si>
  <si>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</si>
  <si>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</si>
  <si>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</si>
  <si>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</si>
  <si>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</si>
  <si>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</si>
  <si>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</si>
  <si>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</si>
  <si>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</si>
  <si>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</si>
  <si>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</si>
  <si>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</si>
  <si>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</si>
  <si>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</si>
  <si>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</si>
  <si>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</si>
  <si>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</si>
  <si>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</si>
  <si>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</si>
  <si>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</si>
  <si>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</si>
  <si>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</si>
  <si>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</si>
  <si>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</si>
  <si>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</si>
  <si>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</si>
  <si>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</si>
  <si>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</si>
  <si>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</si>
  <si>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</si>
  <si>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</si>
  <si>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</si>
  <si>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</si>
  <si>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</si>
  <si>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</si>
  <si>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</si>
  <si>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</si>
  <si>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</si>
  <si>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</si>
  <si>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</si>
  <si>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</si>
  <si>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</si>
  <si>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</si>
  <si>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</si>
  <si>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</si>
  <si>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</si>
  <si>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</si>
  <si>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</si>
  <si>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</si>
  <si>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</si>
  <si>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</si>
  <si>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</si>
  <si>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</si>
  <si>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</si>
  <si>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</si>
  <si>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</si>
  <si>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</si>
  <si>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</si>
  <si>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</si>
  <si>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</si>
  <si>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</si>
  <si>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</si>
  <si>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</si>
  <si>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</si>
  <si>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</si>
  <si>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</si>
  <si>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</si>
  <si>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</si>
  <si>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</si>
  <si>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</si>
  <si>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</si>
  <si>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</si>
  <si>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</si>
  <si>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</si>
  <si>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</si>
  <si>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</si>
  <si>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</si>
  <si>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</si>
  <si>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</si>
  <si>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</si>
  <si>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</si>
  <si>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</si>
  <si>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</si>
  <si>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</si>
  <si>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</si>
  <si>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</si>
  <si>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</si>
  <si>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</si>
  <si>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</si>
  <si>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</si>
  <si>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</si>
  <si>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</si>
  <si>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</si>
  <si>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</si>
  <si>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</si>
  <si>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</si>
  <si>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</si>
  <si>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</si>
  <si>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</si>
  <si>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</si>
  <si>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</si>
  <si>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</si>
  <si>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</si>
  <si>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</si>
  <si>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</si>
  <si>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</si>
  <si>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</si>
  <si>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</si>
  <si>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</si>
  <si>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</si>
  <si>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</si>
  <si>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</si>
  <si>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</si>
  <si>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</si>
  <si>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</si>
  <si>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</si>
  <si>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</si>
  <si>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</si>
  <si>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</si>
  <si>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</si>
  <si>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</si>
  <si>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</si>
  <si>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</si>
  <si>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</si>
  <si>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</si>
  <si>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</si>
  <si>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</si>
  <si>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</si>
  <si>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</si>
  <si>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</si>
  <si>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</si>
  <si>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</si>
  <si>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</si>
  <si>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</si>
  <si>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</si>
  <si>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</si>
  <si>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</si>
  <si>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</si>
  <si>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</si>
  <si>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</si>
  <si>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</si>
  <si>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</si>
  <si>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</si>
  <si>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</si>
  <si>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</si>
  <si>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</si>
  <si>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</si>
  <si>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</si>
  <si>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</si>
  <si>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</si>
  <si>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</si>
  <si>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</si>
  <si>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</si>
  <si>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</si>
  <si>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</si>
  <si>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</si>
  <si>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</si>
  <si>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</si>
  <si>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</si>
  <si>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</si>
  <si>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</si>
  <si>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</si>
  <si>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</si>
  <si>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</si>
  <si>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</si>
  <si>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</si>
  <si>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</si>
  <si>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</si>
  <si>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</si>
  <si>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</si>
  <si>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</si>
  <si>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</si>
  <si>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</si>
  <si>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</si>
  <si>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</si>
  <si>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</si>
  <si>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</si>
  <si>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</si>
  <si>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</si>
  <si>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</si>
  <si>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</si>
  <si>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</si>
  <si>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</si>
  <si>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</si>
  <si>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</si>
  <si>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</si>
  <si>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</si>
  <si>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</si>
  <si>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</si>
  <si>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</si>
  <si>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</si>
  <si>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</si>
  <si>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</si>
  <si>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</si>
  <si>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</si>
  <si>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</si>
  <si>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</si>
  <si>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</si>
  <si>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</si>
  <si>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</si>
  <si>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</si>
  <si>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</si>
  <si>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</si>
  <si>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</si>
  <si>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</si>
  <si>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</si>
  <si>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</si>
  <si>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</si>
  <si>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</si>
  <si>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</si>
  <si>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</si>
  <si>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</si>
  <si>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</si>
  <si>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</si>
  <si>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</si>
  <si>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</si>
  <si>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</si>
  <si>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</si>
  <si>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</si>
  <si>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</si>
  <si>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</si>
  <si>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</si>
  <si>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</si>
  <si>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</si>
  <si>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</si>
  <si>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</si>
  <si>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</si>
  <si>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</si>
  <si>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</si>
  <si>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</si>
  <si>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</si>
  <si>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</si>
  <si>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</si>
  <si>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</si>
  <si>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</si>
  <si>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</si>
  <si>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</si>
  <si>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</si>
  <si>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</si>
  <si>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</si>
  <si>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</si>
  <si>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</si>
  <si>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</si>
  <si>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</si>
  <si>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</si>
  <si>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</si>
  <si>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</si>
  <si>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</si>
  <si>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</si>
  <si>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</si>
  <si>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</si>
  <si>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</si>
  <si>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</si>
  <si>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</si>
  <si>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</si>
  <si>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</si>
  <si>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</si>
  <si>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</si>
  <si>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</si>
  <si>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</si>
  <si>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</si>
  <si>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</si>
  <si>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</si>
  <si>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</si>
  <si>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</si>
  <si>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</si>
  <si>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</si>
  <si>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</si>
  <si>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</si>
  <si>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</si>
  <si>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</si>
  <si>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</si>
  <si>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</si>
  <si>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</si>
  <si>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</si>
  <si>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</si>
  <si>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</si>
  <si>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</si>
  <si>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</si>
  <si>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</si>
  <si>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</si>
  <si>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</si>
  <si>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</si>
  <si>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</si>
  <si>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</si>
  <si>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</si>
  <si>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</si>
  <si>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</si>
  <si>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</si>
  <si>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</si>
  <si>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</si>
  <si>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</si>
  <si>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</si>
  <si>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</si>
  <si>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</si>
  <si>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</si>
  <si>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</si>
  <si>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</si>
  <si>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</si>
  <si>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</si>
  <si>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</si>
  <si>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</si>
  <si>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</si>
  <si>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</si>
  <si>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</si>
  <si>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</si>
  <si>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</si>
  <si>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</si>
  <si>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</si>
  <si>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</si>
  <si>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</si>
  <si>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</si>
  <si>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</si>
  <si>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</si>
  <si>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</si>
  <si>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</si>
  <si>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</si>
  <si>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</si>
  <si>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</si>
  <si>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</si>
  <si>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</si>
  <si>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</si>
  <si>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</si>
  <si>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</si>
  <si>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</si>
  <si>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</si>
  <si>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</si>
  <si>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</si>
  <si>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</si>
  <si>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</si>
  <si>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</si>
  <si>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</si>
  <si>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</si>
  <si>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</si>
  <si>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</si>
  <si>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</si>
  <si>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</si>
  <si>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</si>
  <si>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</si>
  <si>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</si>
  <si>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</si>
  <si>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</si>
  <si>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</si>
  <si>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</si>
  <si>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</si>
  <si>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</si>
  <si>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</si>
  <si>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</si>
  <si>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</si>
  <si>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</si>
  <si>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</si>
  <si>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</si>
  <si>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</si>
  <si>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</si>
  <si>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</si>
  <si>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</si>
  <si>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</si>
  <si>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</si>
  <si>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</si>
  <si>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</si>
  <si>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</si>
  <si>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</si>
  <si>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</si>
  <si>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</si>
  <si>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</si>
  <si>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</si>
  <si>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</si>
  <si>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</si>
  <si>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</si>
  <si>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</si>
  <si>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</si>
  <si>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</si>
  <si>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</si>
  <si>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</si>
  <si>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</si>
  <si>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</si>
  <si>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</si>
  <si>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</si>
  <si>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</si>
  <si>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</si>
  <si>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</si>
  <si>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</si>
  <si>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</si>
  <si>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</si>
  <si>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</si>
  <si>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</si>
  <si>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</si>
  <si>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</si>
  <si>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</si>
  <si>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</si>
  <si>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</si>
  <si>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</si>
  <si>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</si>
  <si>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</si>
  <si>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</si>
  <si>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</si>
  <si>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</si>
  <si>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</si>
  <si>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</si>
  <si>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</si>
  <si>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</si>
  <si>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</si>
  <si>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</si>
  <si>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</si>
  <si>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</si>
  <si>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</si>
  <si>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</si>
  <si>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</si>
  <si>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</si>
  <si>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</si>
  <si>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</si>
  <si>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</si>
  <si>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</si>
  <si>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</si>
  <si>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</si>
  <si>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</si>
  <si>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</si>
  <si>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</si>
  <si>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</si>
  <si>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</si>
  <si>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</si>
  <si>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</si>
  <si>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</si>
  <si>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</si>
  <si>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</si>
  <si>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</si>
  <si>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</si>
  <si>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</si>
  <si>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</si>
  <si>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</si>
  <si>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</si>
  <si>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</si>
  <si>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</si>
  <si>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</si>
  <si>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</si>
  <si>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</si>
  <si>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</si>
  <si>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</si>
  <si>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</si>
  <si>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</si>
  <si>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</si>
  <si>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</si>
  <si>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</si>
  <si>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</si>
  <si>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</si>
  <si>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</si>
  <si>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</si>
  <si>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</si>
  <si>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</si>
  <si>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</si>
  <si>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</si>
  <si>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</si>
  <si>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</si>
  <si>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</si>
  <si>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</si>
  <si>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</si>
  <si>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</si>
  <si>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</si>
  <si>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</si>
  <si>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</si>
  <si>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</si>
  <si>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</si>
  <si>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</si>
  <si>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</si>
  <si>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</si>
  <si>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</si>
  <si>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</si>
  <si>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</si>
  <si>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</si>
  <si>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</si>
  <si>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</si>
  <si>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</si>
  <si>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</si>
  <si>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</si>
  <si>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</si>
  <si>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</si>
  <si>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</si>
  <si>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</si>
  <si>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</si>
  <si>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</si>
  <si>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</si>
  <si>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</si>
  <si>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</si>
  <si>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</si>
  <si>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</si>
  <si>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</si>
  <si>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</si>
  <si>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</si>
  <si>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</si>
  <si>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</si>
  <si>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</si>
  <si>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</si>
  <si>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</si>
  <si>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</si>
  <si>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</si>
  <si>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</si>
  <si>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</si>
  <si>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</si>
  <si>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</si>
  <si>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</si>
  <si>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</si>
  <si>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</si>
  <si>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</si>
  <si>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</si>
  <si>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</si>
  <si>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</si>
  <si>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</si>
  <si>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</si>
  <si>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</si>
  <si>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</si>
  <si>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</si>
  <si>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</si>
  <si>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</si>
  <si>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</si>
  <si>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</si>
  <si>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</si>
  <si>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</si>
  <si>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</si>
  <si>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</si>
  <si>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</si>
  <si>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</si>
  <si>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</si>
  <si>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</si>
  <si>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</si>
  <si>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</si>
  <si>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</si>
  <si>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</si>
  <si>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</si>
  <si>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</si>
  <si>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</si>
  <si>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</si>
  <si>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</si>
  <si>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</si>
  <si>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</si>
  <si>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</si>
  <si>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</si>
  <si>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</si>
  <si>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</si>
  <si>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</si>
  <si>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</si>
  <si>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</si>
  <si>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</si>
  <si>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</si>
  <si>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</si>
  <si>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</si>
  <si>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</si>
  <si>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</si>
  <si>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</si>
  <si>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</si>
  <si>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</si>
  <si>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</si>
  <si>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</si>
  <si>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</si>
  <si>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</si>
  <si>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</si>
  <si>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</si>
  <si>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</si>
  <si>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</si>
  <si>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</si>
  <si>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</si>
  <si>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</si>
  <si>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</si>
  <si>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</si>
  <si>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</si>
  <si>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</si>
  <si>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</si>
  <si>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</si>
  <si>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</si>
  <si>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</si>
  <si>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</si>
  <si>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</si>
  <si>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</si>
  <si>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</si>
  <si>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</si>
  <si>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</si>
  <si>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</si>
  <si>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</si>
  <si>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</si>
  <si>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</si>
  <si>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</si>
  <si>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</si>
  <si>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</si>
  <si>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</si>
  <si>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</si>
  <si>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</si>
  <si>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</si>
  <si>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</si>
  <si>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</si>
  <si>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</si>
  <si>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</si>
  <si>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</si>
  <si>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</si>
  <si>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</si>
  <si>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</si>
  <si>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</si>
  <si>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</si>
  <si>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</si>
  <si>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</si>
  <si>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</si>
  <si>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</si>
  <si>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</si>
  <si>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</si>
  <si>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</si>
  <si>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</si>
  <si>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</si>
  <si>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</si>
  <si>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</si>
  <si>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</si>
  <si>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</si>
  <si>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</si>
  <si>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</si>
  <si>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</si>
  <si>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</si>
  <si>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</si>
  <si>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</si>
  <si>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</si>
  <si>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</si>
  <si>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</si>
  <si>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</si>
  <si>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</si>
  <si>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</si>
  <si>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</si>
  <si>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</si>
  <si>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</si>
  <si>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</si>
  <si>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</si>
  <si>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</si>
  <si>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</si>
  <si>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</si>
  <si>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</si>
  <si>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</si>
  <si>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</si>
  <si>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</si>
  <si>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</si>
  <si>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</si>
  <si>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</si>
  <si>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</si>
  <si>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</si>
  <si>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</si>
  <si>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</si>
  <si>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</si>
  <si>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</si>
  <si>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</si>
  <si>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</si>
  <si>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</si>
  <si>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</si>
  <si>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</si>
  <si>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</si>
  <si>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</si>
  <si>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</si>
  <si>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</si>
  <si>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</si>
  <si>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</si>
  <si>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</si>
  <si>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</si>
  <si>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</si>
  <si>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</si>
  <si>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</si>
  <si>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</si>
  <si>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</si>
  <si>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</si>
  <si>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</si>
  <si>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</si>
  <si>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</si>
  <si>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</si>
  <si>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</si>
  <si>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</si>
  <si>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</si>
  <si>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</si>
  <si>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</si>
  <si>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</si>
  <si>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</si>
  <si>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</si>
  <si>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</si>
  <si>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</si>
  <si>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</si>
  <si>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</si>
  <si>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</si>
  <si>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</si>
  <si>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</si>
  <si>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</si>
  <si>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</si>
  <si>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</si>
  <si>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</si>
  <si>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</si>
  <si>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</si>
  <si>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</si>
  <si>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</si>
  <si>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</si>
  <si>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</si>
  <si>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</si>
  <si>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</si>
  <si>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</si>
  <si>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</si>
  <si>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</si>
  <si>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</si>
  <si>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</si>
  <si>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</si>
  <si>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</si>
  <si>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</si>
  <si>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</si>
  <si>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</si>
  <si>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</si>
  <si>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</si>
  <si>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</si>
  <si>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</si>
  <si>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</si>
  <si>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</si>
  <si>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</si>
  <si>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</si>
  <si>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</si>
  <si>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</si>
  <si>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</si>
  <si>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</si>
  <si>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</si>
  <si>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</si>
  <si>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</si>
  <si>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</si>
  <si>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</si>
  <si>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</si>
  <si>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</si>
  <si>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</si>
  <si>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</si>
  <si>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</si>
  <si>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</si>
  <si>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</si>
  <si>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</si>
  <si>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</si>
  <si>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</si>
  <si>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</si>
  <si>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</si>
  <si>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</si>
  <si>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</si>
  <si>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</si>
  <si>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</si>
  <si>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</si>
  <si>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</si>
  <si>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</si>
  <si>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</si>
  <si>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</si>
  <si>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</si>
  <si>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</si>
  <si>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</si>
  <si>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</si>
  <si>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</si>
  <si>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</si>
  <si>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</si>
  <si>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</si>
  <si>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</si>
  <si>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</si>
  <si>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</si>
  <si>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</si>
  <si>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</si>
  <si>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</si>
  <si>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</si>
  <si>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</si>
  <si>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</si>
  <si>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</si>
  <si>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</si>
  <si>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</si>
  <si>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</si>
  <si>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</si>
  <si>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</si>
  <si>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</si>
  <si>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</si>
  <si>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</si>
  <si>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</si>
  <si>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</si>
  <si>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</si>
  <si>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</si>
  <si>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</si>
  <si>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</si>
  <si>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</si>
  <si>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</si>
  <si>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</si>
  <si>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</si>
  <si>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</si>
  <si>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</si>
  <si>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</si>
  <si>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</si>
  <si>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</si>
  <si>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</si>
  <si>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</si>
  <si>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</si>
  <si>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</si>
  <si>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</si>
  <si>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</si>
  <si>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</si>
  <si>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</si>
  <si>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</si>
  <si>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</si>
  <si>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</si>
  <si>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</si>
  <si>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</si>
  <si>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</si>
  <si>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</si>
  <si>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</si>
  <si>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</si>
  <si>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</si>
  <si>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</si>
  <si>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</si>
  <si>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</si>
  <si>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</si>
  <si>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</si>
  <si>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</si>
  <si>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</si>
  <si>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</si>
  <si>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</si>
  <si>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</si>
  <si>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</si>
  <si>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</si>
  <si>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</si>
  <si>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</si>
  <si>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</si>
  <si>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</si>
  <si>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</si>
  <si>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</si>
  <si>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</si>
  <si>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</si>
  <si>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</si>
  <si>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</si>
  <si>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</si>
  <si>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</si>
  <si>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</si>
  <si>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</si>
  <si>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</si>
  <si>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</si>
  <si>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</si>
  <si>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</si>
  <si>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</si>
  <si>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</si>
  <si>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</si>
  <si>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</si>
  <si>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</si>
  <si>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</si>
  <si>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</si>
  <si>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</si>
  <si>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</si>
  <si>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</si>
  <si>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</si>
  <si>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</si>
  <si>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</si>
  <si>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</si>
  <si>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</si>
  <si>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</si>
  <si>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</si>
  <si>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</si>
  <si>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</si>
  <si>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</si>
  <si>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</si>
  <si>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</si>
  <si>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</si>
  <si>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</si>
  <si>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</si>
  <si>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</si>
  <si>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</si>
  <si>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</si>
  <si>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</si>
  <si>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</si>
  <si>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</si>
  <si>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</si>
  <si>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</si>
  <si>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</si>
  <si>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</si>
  <si>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</si>
  <si>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</si>
  <si>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</si>
  <si>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</si>
  <si>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</si>
  <si>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</si>
  <si>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</si>
  <si>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</si>
  <si>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</si>
  <si>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</si>
  <si>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</si>
  <si>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</si>
  <si>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</si>
  <si>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</si>
  <si>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</si>
  <si>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</si>
  <si>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</si>
  <si>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</si>
  <si>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</si>
  <si>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</si>
  <si>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</si>
  <si>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</si>
  <si>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</si>
  <si>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</si>
  <si>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</si>
  <si>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</si>
  <si>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</si>
  <si>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</si>
  <si>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</si>
  <si>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</si>
  <si>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</si>
  <si>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</si>
  <si>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</si>
  <si>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</si>
  <si>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</si>
  <si>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</si>
  <si>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</si>
  <si>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</si>
  <si>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</si>
  <si>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</si>
  <si>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</si>
  <si>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</si>
  <si>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</si>
  <si>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</si>
  <si>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</si>
  <si>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</si>
  <si>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</si>
  <si>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</si>
  <si>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</si>
  <si>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</si>
  <si>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</si>
  <si>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</si>
  <si>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</si>
  <si>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</si>
  <si>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</si>
  <si>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</si>
  <si>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</si>
  <si>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</si>
  <si>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</si>
  <si>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</si>
  <si>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</si>
  <si>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</si>
  <si>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</si>
  <si>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</si>
  <si>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</si>
  <si>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</si>
  <si>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</si>
  <si>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</si>
  <si>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</si>
  <si>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</si>
  <si>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</si>
  <si>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</si>
  <si>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</si>
  <si>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</si>
  <si>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</si>
  <si>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</si>
  <si>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</si>
  <si>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</si>
  <si>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</si>
  <si>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</si>
  <si>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</si>
  <si>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</si>
  <si>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</si>
  <si>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</si>
  <si>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</si>
  <si>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</si>
  <si>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</si>
  <si>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</si>
  <si>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</si>
  <si>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</si>
  <si>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</si>
  <si>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</si>
  <si>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</si>
  <si>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</si>
  <si>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</si>
  <si>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</si>
  <si>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</si>
  <si>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</si>
  <si>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</si>
  <si>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</si>
  <si>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</si>
  <si>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</si>
  <si>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</si>
  <si>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</si>
  <si>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</si>
  <si>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</si>
  <si>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</si>
  <si>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</si>
  <si>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</si>
  <si>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</si>
  <si>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</si>
  <si>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</si>
  <si>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</si>
  <si>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</si>
  <si>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</si>
  <si>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</si>
  <si>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</si>
  <si>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</si>
  <si>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</si>
  <si>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</si>
  <si>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</si>
  <si>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</si>
  <si>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</si>
  <si>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</si>
  <si>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</si>
  <si>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</si>
  <si>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</si>
  <si>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</si>
  <si>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</si>
  <si>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</si>
  <si>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</si>
  <si>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</si>
  <si>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</si>
  <si>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</si>
  <si>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</si>
  <si>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</si>
  <si>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</si>
  <si>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</si>
  <si>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</si>
  <si>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</si>
  <si>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</si>
  <si>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</si>
  <si>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</si>
  <si>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</si>
  <si>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</si>
  <si>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</si>
  <si>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</si>
  <si>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</si>
  <si>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</si>
  <si>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</si>
  <si>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</si>
  <si>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</si>
  <si>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</si>
  <si>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</si>
  <si>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</si>
  <si>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</si>
  <si>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</si>
  <si>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</si>
  <si>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</si>
  <si>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</si>
  <si>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</si>
  <si>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</si>
  <si>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</si>
  <si>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</si>
  <si>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</si>
  <si>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</si>
  <si>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</si>
  <si>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</si>
  <si>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</si>
  <si>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</si>
  <si>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</si>
  <si>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</si>
  <si>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</si>
  <si>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</si>
  <si>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</si>
  <si>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</si>
  <si>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</si>
  <si>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</si>
  <si>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</si>
  <si>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</si>
  <si>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</si>
  <si>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</si>
  <si>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2021-8-08001422020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</si>
</sst>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163</v>
      </c>
      <c r="I15" s="32" t="s">
        <v>2624</v>
      </c>
      <c r="J15" s="107"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236"/>
      <c r="I20" s="139" t="s">
        <v>163</v>
      </c>
      <c r="J20" s="140" t="s">
        <v>171</v>
      </c>
      <c r="K20" s="141">
        <v>4690143573</v>
      </c>
      <c r="L20" s="142"/>
      <c r="M20" s="142">
        <v>44561</v>
      </c>
      <c r="N20" s="127">
        <f>+(M20-L20)/30</f>
        <v>1485.3666666666666</v>
      </c>
      <c r="O20" s="130"/>
      <c r="U20" s="126"/>
      <c r="V20" s="104">
        <f ca="1">NOW()</f>
        <v>44192.76798877315</v>
      </c>
      <c r="W20" s="104">
        <f ca="1">NOW()</f>
        <v>44192.76798877315</v>
      </c>
    </row>
    <row r="21" spans="1:23" ht="30" customHeight="1" outlineLevel="1" x14ac:dyDescent="0.25">
      <c r="A21" s="9"/>
      <c r="B21" s="70"/>
      <c r="C21" s="5"/>
      <c r="D21" s="5"/>
      <c r="E21" s="5"/>
      <c r="F21" s="5"/>
      <c r="G21" s="5"/>
      <c r="H21" s="69"/>
      <c r="I21" s="139" t="s">
        <v>163</v>
      </c>
      <c r="J21" s="140" t="s">
        <v>173</v>
      </c>
      <c r="K21" s="141"/>
      <c r="L21" s="142"/>
      <c r="M21" s="142">
        <v>44561</v>
      </c>
      <c r="N21" s="127">
        <f t="shared" ref="N21:N35" si="0">+(M21-L21)/30</f>
        <v>1485.3666666666666</v>
      </c>
      <c r="O21" s="131"/>
    </row>
    <row r="22" spans="1:23" ht="30" customHeight="1" outlineLevel="1" x14ac:dyDescent="0.25">
      <c r="A22" s="9"/>
      <c r="B22" s="70"/>
      <c r="C22" s="5"/>
      <c r="D22" s="5"/>
      <c r="E22" s="5"/>
      <c r="F22" s="5"/>
      <c r="G22" s="5"/>
      <c r="H22" s="69"/>
      <c r="I22" s="139" t="s">
        <v>163</v>
      </c>
      <c r="J22" s="140" t="s">
        <v>123</v>
      </c>
      <c r="K22" s="141"/>
      <c r="L22" s="142"/>
      <c r="M22" s="142">
        <v>44561</v>
      </c>
      <c r="N22" s="128">
        <f t="shared" ref="N22:N33" si="1">+(M22-L22)/30</f>
        <v>1485.3666666666666</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CORPORACION MULTISOCIAL SEMBRANDO VALORES CORMUVALORES</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25" x14ac:dyDescent="0.25">
      <c r="A179" s="9"/>
      <c r="B179" s="184" t="s">
        <v>2668</v>
      </c>
      <c r="C179" s="184"/>
      <c r="D179" s="184"/>
      <c r="E179" s="161">
        <v>0.02</v>
      </c>
      <c r="F179" s="160">
        <v>0.01</v>
      </c>
      <c r="G179" s="155">
        <f>IF(F179&gt;0,SUM(E179+F179),"")</f>
        <v>0.03</v>
      </c>
      <c r="H179" s="5"/>
      <c r="I179" s="184" t="s">
        <v>2670</v>
      </c>
      <c r="J179" s="184"/>
      <c r="K179" s="184"/>
      <c r="L179" s="184"/>
      <c r="M179" s="162"/>
      <c r="O179" s="8"/>
      <c r="Q179" s="19"/>
      <c r="R179" s="149" t="str">
        <f>IF(M179&gt;0,SUM(L179+M179),"")</f>
        <v/>
      </c>
      <c r="T179" s="19"/>
      <c r="U179" s="230" t="s">
        <v>1166</v>
      </c>
      <c r="V179" s="230"/>
      <c r="W179" s="230"/>
      <c r="X179" s="24">
        <v>0.02</v>
      </c>
      <c r="Y179" s="154"/>
      <c r="Z179" s="155" t="str">
        <f>IF(Y179&gt;0,SUM(E181+Y179),"")</f>
        <v/>
      </c>
      <c r="AA179" s="19"/>
      <c r="AB179" s="19"/>
    </row>
    <row r="180" spans="1:28" ht="23.25" hidden="1" x14ac:dyDescent="0.2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25" hidden="1" x14ac:dyDescent="0.2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25" hidden="1" x14ac:dyDescent="0.2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140704307.19</v>
      </c>
      <c r="F185" s="91"/>
      <c r="G185" s="92"/>
      <c r="H185" s="87"/>
      <c r="I185" s="89" t="s">
        <v>2627</v>
      </c>
      <c r="J185" s="156">
        <f>+SUM(M179:M183)</f>
        <v>0</v>
      </c>
      <c r="K185" s="229" t="s">
        <v>2628</v>
      </c>
      <c r="L185" s="229"/>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8" t="s">
        <v>2636</v>
      </c>
      <c r="C192" s="188"/>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2020-12-27T23:26:43Z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