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8"/>
  <workbookPr codeName="ThisWorkbook"/>
  <mc:AlternateContent xmlns:mc="http://schemas.openxmlformats.org/markup-compatibility/2006">
    <mc:Choice Requires="x15">
      <x15ac:absPath xmlns:x15ac="http://schemas.microsoft.com/office/spreadsheetml/2010/11/ac" url="/Users/franciscosantos/MEGA/MEGAsync/BIENESTAR FAMILIAR/REGIONAL BOLIVAR/"/>
    </mc:Choice>
  </mc:AlternateContent>
  <xr:revisionPtr revIDLastSave="0" documentId="8_{CB3AF214-A36C-574B-A196-C9B96C40DA0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80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<sst xmlns="http://schemas.openxmlformats.org/spreadsheetml/2006/main" count="3248" uniqueCount="2731">
  <si>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</si>
  <si>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</si>
  <si>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</si>
  <si>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</si>
  <si>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</si>
  <si>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</si>
  <si>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</si>
  <si>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</si>
  <si>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</si>
  <si>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</si>
  <si>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</si>
  <si>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</si>
  <si>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</si>
  <si>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</si>
  <si>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</si>
  <si>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</si>
  <si>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</si>
  <si>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</si>
  <si>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</si>
  <si>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</si>
  <si>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</si>
  <si>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</si>
  <si>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</si>
  <si>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</si>
  <si>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</si>
  <si>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</si>
  <si>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</si>
  <si>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</si>
  <si>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</si>
  <si>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</si>
  <si>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</si>
  <si>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</si>
  <si>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</si>
  <si>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</si>
  <si>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</si>
  <si>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</si>
  <si>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</si>
  <si>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</si>
  <si>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</si>
  <si>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</si>
  <si>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</si>
  <si>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</si>
  <si>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</si>
  <si>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</si>
  <si>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</si>
  <si>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</si>
  <si>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</si>
  <si>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</si>
  <si>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</si>
  <si>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</si>
  <si>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</si>
  <si>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</si>
  <si>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</si>
  <si>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</si>
  <si>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</si>
  <si>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</si>
  <si>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</si>
  <si>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</si>
  <si>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</si>
  <si>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</si>
  <si>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</si>
  <si>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</si>
  <si>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</si>
  <si>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</si>
  <si>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</si>
  <si>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</si>
  <si>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</si>
  <si>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</si>
  <si>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</si>
  <si>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</si>
  <si>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</si>
  <si>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</si>
  <si>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</si>
  <si>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</si>
  <si>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</si>
  <si>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</si>
  <si>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</si>
  <si>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</si>
  <si>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</si>
  <si>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</si>
  <si>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</si>
  <si>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</si>
  <si>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</si>
  <si>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</si>
  <si>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</si>
  <si>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</si>
  <si>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</si>
  <si>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</si>
  <si>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</si>
  <si>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</si>
  <si>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</si>
  <si>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</si>
  <si>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</si>
  <si>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</si>
  <si>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</si>
  <si>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</si>
  <si>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</si>
  <si>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</si>
  <si>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</si>
  <si>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</si>
  <si>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</si>
  <si>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</si>
  <si>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</si>
  <si>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</si>
  <si>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</si>
  <si>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</si>
  <si>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</si>
  <si>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</si>
  <si>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</si>
  <si>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</si>
  <si>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</si>
  <si>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</si>
  <si>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</si>
  <si>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</si>
  <si>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</si>
  <si>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</si>
  <si>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</si>
  <si>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</si>
  <si>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</si>
  <si>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</si>
  <si>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</si>
  <si>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</si>
  <si>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</si>
  <si>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</si>
  <si>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</si>
  <si>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</si>
  <si>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</si>
  <si>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</si>
  <si>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</si>
  <si>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</si>
  <si>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</si>
  <si>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</si>
  <si>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</si>
  <si>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</si>
  <si>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</si>
  <si>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</si>
  <si>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</si>
  <si>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</si>
  <si>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</si>
  <si>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</si>
  <si>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</si>
  <si>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</si>
  <si>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</si>
  <si>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</si>
  <si>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</si>
  <si>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</si>
  <si>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</si>
  <si>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</si>
  <si>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</si>
  <si>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</si>
  <si>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</si>
  <si>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</si>
  <si>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</si>
  <si>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</si>
  <si>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</si>
  <si>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</si>
  <si>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</si>
  <si>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</si>
  <si>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</si>
  <si>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</si>
  <si>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</si>
  <si>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</si>
  <si>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</si>
  <si>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</si>
  <si>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</si>
  <si>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</si>
  <si>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</si>
  <si>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</si>
  <si>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</si>
  <si>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</si>
  <si>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</si>
  <si>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</si>
  <si>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</si>
  <si>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</si>
  <si>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</si>
  <si>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</si>
  <si>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</si>
  <si>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</si>
  <si>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</si>
  <si>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</si>
  <si>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</si>
  <si>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</si>
  <si>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</si>
  <si>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</si>
  <si>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</si>
  <si>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</si>
  <si>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</si>
  <si>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</si>
  <si>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</si>
  <si>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</si>
  <si>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</si>
  <si>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</si>
  <si>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</si>
  <si>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</si>
  <si>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</si>
  <si>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</si>
  <si>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</si>
  <si>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</si>
  <si>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</si>
  <si>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</si>
  <si>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</si>
  <si>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</si>
  <si>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</si>
  <si>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</si>
  <si>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</si>
  <si>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</si>
  <si>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</si>
  <si>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</si>
  <si>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</si>
  <si>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</si>
  <si>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</si>
  <si>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</si>
  <si>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</si>
  <si>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</si>
  <si>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</si>
  <si>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</si>
  <si>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</si>
  <si>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</si>
  <si>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</si>
  <si>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</si>
  <si>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</si>
  <si>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</si>
  <si>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</si>
  <si>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</si>
  <si>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</si>
  <si>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</si>
  <si>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</si>
  <si>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</si>
  <si>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</si>
  <si>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</si>
  <si>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</si>
  <si>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</si>
  <si>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</si>
  <si>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</si>
  <si>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</si>
  <si>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</si>
  <si>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</si>
  <si>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</si>
  <si>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</si>
  <si>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</si>
  <si>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</si>
  <si>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</si>
  <si>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</si>
  <si>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</si>
  <si>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</si>
  <si>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</si>
  <si>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</si>
  <si>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</si>
  <si>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</si>
  <si>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</si>
  <si>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</si>
  <si>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</si>
  <si>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</si>
  <si>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</si>
  <si>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</si>
  <si>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</si>
  <si>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</si>
  <si>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</si>
  <si>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</si>
  <si>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</si>
  <si>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</si>
  <si>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</si>
  <si>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</si>
  <si>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</si>
  <si>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</si>
  <si>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</si>
  <si>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</si>
  <si>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</si>
  <si>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</si>
  <si>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</si>
  <si>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</si>
  <si>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</si>
  <si>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</si>
  <si>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</si>
  <si>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</si>
  <si>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</si>
  <si>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</si>
  <si>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</si>
  <si>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</si>
  <si>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</si>
  <si>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</si>
  <si>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</si>
  <si>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</si>
  <si>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</si>
  <si>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</si>
  <si>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</si>
  <si>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</si>
  <si>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</si>
  <si>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</si>
  <si>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</si>
  <si>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</si>
  <si>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</si>
  <si>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</si>
  <si>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</si>
  <si>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</si>
  <si>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</si>
  <si>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</si>
  <si>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</si>
  <si>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</si>
  <si>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</si>
  <si>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</si>
  <si>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</si>
  <si>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</si>
  <si>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</si>
  <si>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</si>
  <si>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</si>
  <si>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</si>
  <si>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</si>
  <si>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</si>
  <si>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</si>
  <si>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</si>
  <si>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</si>
  <si>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</si>
  <si>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</si>
  <si>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</si>
  <si>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</si>
  <si>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</si>
  <si>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</si>
  <si>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</si>
  <si>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</si>
  <si>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</si>
  <si>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</si>
  <si>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</si>
  <si>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</si>
  <si>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</si>
  <si>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</si>
  <si>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</si>
  <si>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</si>
  <si>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</si>
  <si>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</si>
  <si>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</si>
  <si>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</si>
  <si>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</si>
  <si>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</si>
  <si>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</si>
  <si>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</si>
  <si>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</si>
  <si>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</si>
  <si>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</si>
  <si>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</si>
  <si>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</si>
  <si>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</si>
  <si>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</si>
  <si>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</si>
  <si>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</si>
  <si>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</si>
  <si>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</si>
  <si>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</si>
  <si>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</si>
  <si>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</si>
  <si>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</si>
  <si>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</si>
  <si>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</si>
  <si>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</si>
  <si>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</si>
  <si>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</si>
  <si>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</si>
  <si>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</si>
  <si>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</si>
  <si>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</si>
  <si>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</si>
  <si>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</si>
  <si>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</si>
  <si>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</si>
  <si>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</si>
  <si>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</si>
  <si>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</si>
  <si>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</si>
  <si>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</si>
  <si>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</si>
  <si>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</si>
  <si>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</si>
  <si>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</si>
  <si>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</si>
  <si>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</si>
  <si>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</si>
  <si>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</si>
  <si>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</si>
  <si>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</si>
  <si>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</si>
  <si>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</si>
  <si>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</si>
  <si>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</si>
  <si>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</si>
  <si>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</si>
  <si>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</si>
  <si>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</si>
  <si>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</si>
  <si>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</si>
  <si>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</si>
  <si>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</si>
  <si>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</si>
  <si>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</si>
  <si>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</si>
  <si>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</si>
  <si>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</si>
  <si>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</si>
  <si>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</si>
  <si>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</si>
  <si>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</si>
  <si>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</si>
  <si>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</si>
  <si>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</si>
  <si>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</si>
  <si>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</si>
  <si>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</si>
  <si>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</si>
  <si>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</si>
  <si>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</si>
  <si>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</si>
  <si>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</si>
  <si>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</si>
  <si>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</si>
  <si>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</si>
  <si>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</si>
  <si>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</si>
  <si>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</si>
  <si>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</si>
  <si>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</si>
  <si>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</si>
  <si>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</si>
  <si>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</si>
  <si>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</si>
  <si>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</si>
  <si>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</si>
  <si>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</si>
  <si>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</si>
  <si>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</si>
  <si>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</si>
  <si>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</si>
  <si>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</si>
  <si>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</si>
  <si>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</si>
  <si>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</si>
  <si>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</si>
  <si>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</si>
  <si>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</si>
  <si>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</si>
  <si>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</si>
  <si>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</si>
  <si>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</si>
  <si>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</si>
  <si>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</si>
  <si>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</si>
  <si>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</si>
  <si>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</si>
  <si>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</si>
  <si>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</si>
  <si>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</si>
  <si>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</si>
  <si>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</si>
  <si>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</si>
  <si>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</si>
  <si>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</si>
  <si>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</si>
  <si>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</si>
  <si>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</si>
  <si>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</si>
  <si>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</si>
  <si>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</si>
  <si>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</si>
  <si>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</si>
  <si>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</si>
  <si>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</si>
  <si>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</si>
  <si>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</si>
  <si>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</si>
  <si>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</si>
  <si>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</si>
  <si>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</si>
  <si>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</si>
  <si>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</si>
  <si>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</si>
  <si>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</si>
  <si>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</si>
  <si>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</si>
  <si>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</si>
  <si>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</si>
  <si>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</si>
  <si>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</si>
  <si>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</si>
  <si>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</si>
  <si>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</si>
  <si>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</si>
  <si>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</si>
  <si>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</si>
  <si>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</si>
  <si>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</si>
  <si>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</si>
  <si>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</si>
  <si>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</si>
  <si>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</si>
  <si>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</si>
  <si>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</si>
  <si>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</si>
  <si>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</si>
  <si>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</si>
  <si>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</si>
  <si>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</si>
  <si>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</si>
  <si>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</si>
  <si>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</si>
  <si>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</si>
  <si>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</si>
  <si>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</si>
  <si>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</si>
  <si>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</si>
  <si>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</si>
  <si>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</si>
  <si>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</si>
  <si>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</si>
  <si>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</si>
  <si>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</si>
  <si>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</si>
  <si>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</si>
  <si>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</si>
  <si>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</si>
  <si>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</si>
  <si>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</si>
  <si>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</si>
  <si>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</si>
  <si>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</si>
  <si>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</si>
  <si>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</si>
  <si>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</si>
  <si>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</si>
  <si>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</si>
  <si>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</si>
  <si>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</si>
  <si>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</si>
  <si>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</si>
  <si>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</si>
  <si>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</si>
  <si>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</si>
  <si>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</si>
  <si>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</si>
  <si>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</si>
  <si>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</si>
  <si>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</si>
  <si>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</si>
  <si>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</si>
  <si>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</si>
  <si>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</si>
  <si>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</si>
  <si>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</si>
  <si>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</si>
  <si>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</si>
  <si>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</si>
  <si>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</si>
  <si>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</si>
  <si>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</si>
  <si>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</si>
  <si>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</si>
  <si>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</si>
  <si>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</si>
  <si>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</si>
  <si>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</si>
  <si>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</si>
  <si>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</si>
  <si>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</si>
  <si>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</si>
  <si>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</si>
  <si>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</si>
  <si>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</si>
  <si>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</si>
  <si>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</si>
  <si>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</si>
  <si>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</si>
  <si>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</si>
  <si>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</si>
  <si>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</si>
  <si>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</si>
  <si>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</si>
  <si>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</si>
  <si>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</si>
  <si>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</si>
  <si>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</si>
  <si>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</si>
  <si>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</si>
  <si>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</si>
  <si>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</si>
  <si>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</si>
  <si>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</si>
  <si>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</si>
  <si>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</si>
  <si>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</si>
  <si>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</si>
  <si>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</si>
  <si>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</si>
  <si>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</si>
  <si>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</si>
  <si>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</si>
  <si>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</si>
  <si>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</si>
  <si>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</si>
  <si>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</si>
  <si>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</si>
  <si>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</si>
  <si>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</si>
  <si>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</si>
  <si>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</si>
  <si>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</si>
  <si>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</si>
  <si>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</si>
  <si>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</si>
  <si>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</si>
  <si>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</si>
  <si>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</si>
  <si>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</si>
  <si>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</si>
  <si>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</si>
  <si>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</si>
  <si>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</si>
  <si>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</si>
  <si>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</si>
  <si>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</si>
  <si>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</si>
  <si>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</si>
  <si>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</si>
  <si>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</si>
  <si>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</si>
  <si>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</si>
  <si>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</si>
  <si>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</si>
  <si>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</si>
  <si>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</si>
  <si>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</si>
  <si>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</si>
  <si>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</si>
  <si>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</si>
  <si>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</si>
  <si>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</si>
  <si>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</si>
  <si>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</si>
  <si>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</si>
  <si>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</si>
  <si>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</si>
  <si>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</si>
  <si>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</si>
  <si>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</si>
  <si>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</si>
  <si>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</si>
  <si>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</si>
  <si>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</si>
  <si>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</si>
  <si>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</si>
  <si>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</si>
  <si>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</si>
  <si>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</si>
  <si>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</si>
  <si>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</si>
  <si>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</si>
  <si>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</si>
  <si>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</si>
  <si>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</si>
  <si>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</si>
  <si>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</si>
  <si>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</si>
  <si>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</si>
  <si>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</si>
  <si>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</si>
  <si>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</si>
  <si>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</si>
  <si>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</si>
  <si>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</si>
  <si>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</si>
  <si>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</si>
  <si>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</si>
  <si>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</si>
  <si>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</si>
  <si>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</si>
  <si>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</si>
  <si>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</si>
  <si>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</si>
  <si>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</si>
  <si>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</si>
  <si>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</si>
  <si>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</si>
  <si>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</si>
  <si>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</si>
  <si>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</si>
  <si>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</si>
  <si>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</si>
  <si>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</si>
  <si>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</si>
  <si>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</si>
  <si>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</si>
  <si>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</si>
  <si>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</si>
  <si>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</si>
  <si>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</si>
  <si>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</si>
  <si>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</si>
  <si>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</si>
  <si>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</si>
  <si>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</si>
  <si>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</si>
  <si>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</si>
  <si>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</si>
  <si>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</si>
  <si>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</si>
  <si>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</si>
  <si>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</si>
  <si>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</si>
  <si>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</si>
  <si>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</si>
  <si>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</si>
  <si>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</si>
  <si>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</si>
  <si>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</si>
  <si>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</si>
  <si>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</si>
  <si>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</si>
  <si>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</si>
  <si>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</si>
  <si>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</si>
  <si>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</si>
  <si>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</si>
  <si>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</si>
  <si>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</si>
  <si>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</si>
  <si>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</si>
  <si>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</si>
  <si>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</si>
  <si>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</si>
  <si>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</si>
  <si>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</si>
  <si>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</si>
  <si>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</si>
  <si>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</si>
  <si>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</si>
  <si>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</si>
  <si>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</si>
  <si>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</si>
  <si>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</si>
  <si>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</si>
  <si>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</si>
  <si>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</si>
  <si>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</si>
  <si>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</si>
  <si>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</si>
  <si>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</si>
  <si>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</si>
  <si>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</si>
  <si>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</si>
  <si>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</si>
  <si>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</si>
  <si>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</si>
  <si>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</si>
  <si>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</si>
  <si>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</si>
  <si>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</si>
  <si>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</si>
  <si>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</si>
  <si>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</si>
  <si>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</si>
  <si>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</si>
  <si>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</si>
  <si>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</si>
  <si>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</si>
  <si>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</si>
  <si>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</si>
  <si>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</si>
  <si>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</si>
  <si>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</si>
  <si>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</si>
  <si>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</si>
  <si>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</si>
  <si>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</si>
  <si>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</si>
  <si>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</si>
  <si>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</si>
  <si>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</si>
  <si>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</si>
  <si>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</si>
  <si>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</si>
  <si>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</si>
  <si>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</si>
  <si>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</si>
  <si>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</si>
  <si>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</si>
  <si>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</si>
  <si>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</si>
  <si>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</si>
  <si>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</si>
  <si>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</si>
  <si>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</si>
  <si>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</si>
  <si>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</si>
  <si>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</si>
  <si>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</si>
  <si>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</si>
  <si>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</si>
  <si>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</si>
  <si>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</si>
  <si>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</si>
  <si>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</si>
  <si>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</si>
  <si>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</si>
  <si>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</si>
  <si>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</si>
  <si>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</si>
  <si>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</si>
  <si>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</si>
  <si>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</si>
  <si>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</si>
  <si>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</si>
  <si>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</si>
  <si>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</si>
  <si>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</si>
  <si>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</si>
  <si>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</si>
  <si>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</si>
  <si>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</si>
  <si>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</si>
  <si>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</si>
  <si>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</si>
  <si>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</si>
  <si>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</si>
  <si>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</si>
  <si>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</si>
  <si>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</si>
  <si>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</si>
  <si>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</si>
  <si>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</si>
  <si>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</si>
  <si>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</si>
  <si>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</si>
  <si>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</si>
  <si>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</si>
  <si>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</si>
  <si>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</si>
  <si>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</si>
  <si>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</si>
  <si>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</si>
  <si>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</si>
  <si>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</si>
  <si>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</si>
  <si>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</si>
  <si>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</si>
  <si>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</si>
  <si>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</si>
  <si>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</si>
  <si>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</si>
  <si>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</si>
  <si>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</si>
  <si>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</si>
  <si>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</si>
  <si>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</si>
  <si>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</si>
  <si>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</si>
  <si>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</si>
  <si>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</si>
  <si>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</si>
  <si>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</si>
  <si>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</si>
  <si>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</si>
  <si>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</si>
  <si>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</si>
  <si>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</si>
  <si>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</si>
  <si>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</si>
  <si>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</si>
  <si>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</si>
  <si>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</si>
  <si>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</si>
  <si>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</si>
  <si>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</si>
  <si>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</si>
  <si>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</si>
  <si>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</si>
  <si>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</si>
  <si>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</si>
  <si>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</si>
  <si>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</si>
  <si>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</si>
  <si>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</si>
  <si>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</si>
  <si>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</si>
  <si>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</si>
  <si>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</si>
  <si>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</si>
  <si>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</si>
  <si>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</si>
  <si>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</si>
  <si>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</si>
  <si>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</si>
  <si>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</si>
  <si>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</si>
  <si>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</si>
  <si>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</si>
  <si>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</si>
  <si>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</si>
  <si>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</si>
  <si>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</si>
  <si>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</si>
  <si>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</si>
  <si>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</si>
  <si>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</si>
  <si>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</si>
  <si>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</si>
  <si>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</si>
  <si>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</si>
  <si>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</si>
  <si>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</si>
  <si>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</si>
  <si>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</si>
  <si>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</si>
  <si>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</si>
  <si>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</si>
  <si>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</si>
  <si>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</si>
  <si>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</si>
  <si>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</si>
  <si>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</si>
  <si>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</si>
  <si>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</si>
  <si>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</si>
  <si>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</si>
  <si>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</si>
  <si>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</si>
  <si>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</si>
  <si>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</si>
  <si>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</si>
  <si>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</si>
  <si>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</si>
  <si>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</si>
  <si>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</si>
  <si>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</si>
  <si>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</si>
  <si>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</si>
  <si>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</si>
  <si>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</si>
  <si>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</si>
  <si>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</si>
  <si>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</si>
  <si>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</si>
  <si>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</si>
  <si>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</si>
  <si>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</si>
  <si>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</si>
  <si>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</si>
  <si>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</si>
  <si>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</si>
  <si>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</si>
  <si>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</si>
  <si>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</si>
  <si>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</si>
  <si>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</si>
  <si>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</si>
  <si>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</si>
  <si>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</si>
  <si>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</si>
  <si>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</si>
  <si>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</si>
  <si>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</si>
  <si>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</si>
  <si>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</si>
  <si>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</si>
  <si>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</si>
  <si>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</si>
  <si>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</si>
  <si>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</si>
  <si>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</si>
  <si>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</si>
  <si>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</si>
  <si>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</si>
  <si>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</si>
  <si>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</si>
  <si>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</si>
  <si>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</si>
  <si>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</si>
  <si>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</si>
  <si>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</si>
  <si>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</si>
  <si>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</si>
  <si>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</si>
  <si>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</si>
  <si>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</si>
  <si>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</si>
  <si>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</si>
  <si>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</si>
  <si>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</si>
  <si>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</si>
  <si>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</si>
  <si>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</si>
  <si>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</si>
  <si>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</si>
  <si>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</si>
  <si>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</si>
  <si>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</si>
  <si>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</si>
  <si>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</si>
  <si>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</si>
  <si>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</si>
  <si>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</si>
  <si>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</si>
  <si>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</si>
  <si>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</si>
  <si>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</si>
  <si>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</si>
  <si>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</si>
  <si>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</si>
  <si>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</si>
  <si>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</si>
  <si>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</si>
  <si>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</si>
  <si>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</si>
  <si>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</si>
  <si>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</si>
  <si>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</si>
  <si>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</si>
  <si>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</si>
  <si>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</si>
  <si>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</si>
  <si>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</si>
  <si>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</si>
  <si>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</si>
  <si>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</si>
  <si>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</si>
  <si>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</si>
  <si>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</si>
  <si>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</si>
  <si>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</si>
  <si>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</si>
  <si>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</si>
  <si>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</si>
  <si>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</si>
  <si>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</si>
  <si>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</si>
  <si>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</si>
  <si>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</si>
  <si>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</si>
  <si>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</si>
  <si>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</si>
  <si>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</si>
  <si>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</si>
  <si>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</si>
  <si>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</si>
  <si>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</si>
  <si>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</si>
  <si>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</si>
  <si>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</si>
  <si>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</si>
  <si>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</si>
  <si>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</si>
  <si>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</si>
  <si>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</si>
  <si>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</si>
  <si>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</si>
  <si>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</si>
  <si>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</si>
  <si>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</si>
  <si>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</si>
  <si>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</si>
  <si>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</si>
  <si>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</si>
  <si>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</si>
  <si>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</si>
  <si>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</si>
  <si>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</si>
  <si>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</si>
  <si>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</si>
  <si>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</si>
  <si>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</si>
  <si>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</si>
  <si>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</si>
  <si>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</si>
  <si>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</si>
  <si>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</si>
  <si>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</si>
  <si>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</si>
  <si>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</si>
  <si>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</si>
  <si>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</si>
  <si>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</si>
  <si>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</si>
  <si>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</si>
  <si>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</si>
  <si>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</si>
  <si>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</si>
  <si>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</si>
  <si>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</si>
  <si>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</si>
  <si>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</si>
  <si>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</si>
  <si>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</si>
  <si>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</si>
  <si>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</si>
  <si>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</si>
  <si>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</si>
  <si>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</si>
  <si>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</si>
  <si>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</si>
  <si>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</si>
  <si>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</si>
  <si>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</si>
  <si>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</si>
  <si>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</si>
  <si>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</si>
  <si>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</si>
  <si>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</si>
  <si>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</si>
  <si>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</si>
  <si>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</si>
  <si>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</si>
  <si>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</si>
  <si>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</si>
  <si>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</si>
  <si>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</si>
  <si>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</si>
  <si>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</si>
  <si>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</si>
  <si>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</si>
  <si>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</si>
  <si>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</si>
  <si>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</si>
  <si>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</si>
  <si>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</si>
  <si>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</si>
  <si>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</si>
  <si>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</si>
  <si>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</si>
  <si>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</si>
  <si>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</si>
  <si>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</si>
  <si>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</si>
  <si>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</si>
  <si>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</si>
  <si>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</si>
  <si>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</si>
  <si>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</si>
  <si>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</si>
  <si>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</si>
  <si>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</si>
  <si>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</si>
  <si>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</si>
  <si>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</si>
  <si>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</si>
  <si>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</si>
  <si>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</si>
  <si>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</si>
  <si>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</si>
  <si>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</si>
  <si>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</si>
  <si>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</si>
  <si>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</si>
  <si>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</si>
  <si>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</si>
  <si>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</si>
  <si>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</si>
  <si>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</si>
  <si>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</si>
  <si>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</si>
  <si>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</si>
  <si>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</si>
  <si>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</si>
  <si>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</si>
  <si>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</si>
  <si>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</si>
  <si>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</si>
  <si>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</si>
  <si>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</si>
  <si>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</si>
  <si>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</si>
  <si>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</si>
  <si>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</si>
  <si>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</si>
  <si>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</si>
  <si>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</si>
  <si>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</si>
  <si>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</si>
  <si>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</si>
  <si>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</si>
  <si>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</si>
  <si>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</si>
  <si>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</si>
  <si>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</si>
  <si>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</si>
  <si>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</si>
  <si>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</si>
  <si>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</si>
  <si>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</si>
  <si>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</si>
  <si>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</si>
  <si>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</si>
  <si>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</si>
  <si>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</si>
  <si>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</si>
  <si>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</si>
  <si>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</si>
  <si>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</si>
  <si>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</si>
  <si>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</si>
  <si>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</si>
  <si>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</si>
  <si>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</si>
  <si>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</si>
  <si>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</si>
  <si>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</si>
  <si>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</si>
  <si>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</si>
  <si>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</si>
  <si>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</si>
  <si>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</si>
  <si>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</si>
  <si>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</si>
  <si>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</si>
  <si>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</si>
  <si>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</si>
  <si>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</si>
  <si>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</si>
  <si>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</si>
  <si>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</si>
  <si>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</si>
  <si>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</si>
  <si>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</si>
  <si>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</si>
  <si>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</si>
  <si>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</si>
  <si>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</si>
  <si>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</si>
  <si>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</si>
  <si>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</si>
  <si>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</si>
  <si>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</si>
  <si>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</si>
  <si>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</si>
  <si>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</si>
  <si>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</si>
  <si>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</si>
  <si>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</si>
  <si>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</si>
  <si>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</si>
  <si>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</si>
  <si>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</si>
  <si>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</si>
  <si>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</si>
  <si>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</si>
  <si>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</si>
  <si>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</si>
  <si>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</si>
  <si>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</si>
  <si>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</si>
  <si>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</si>
  <si>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</si>
  <si>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</si>
  <si>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</si>
  <si>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</si>
  <si>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</si>
  <si>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</si>
  <si>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</si>
  <si>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</si>
  <si>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</si>
  <si>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</si>
  <si>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</si>
  <si>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</si>
  <si>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</si>
  <si>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</si>
  <si>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</si>
  <si>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</si>
  <si>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</si>
  <si>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</si>
  <si>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</si>
  <si>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</si>
  <si>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</si>
  <si>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</si>
  <si>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</si>
  <si>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</si>
  <si>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</si>
  <si>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</si>
  <si>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</si>
  <si>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</si>
  <si>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</si>
  <si>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</si>
  <si>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</si>
  <si>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</si>
  <si>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</si>
  <si>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</si>
  <si>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</si>
  <si>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</si>
  <si>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</si>
  <si>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</si>
  <si>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</si>
  <si>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</si>
  <si>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</si>
  <si>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</si>
  <si>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</si>
  <si>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</si>
  <si>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</si>
  <si>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</si>
  <si>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</si>
  <si>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</si>
  <si>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</si>
  <si>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</si>
  <si>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</si>
  <si>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</si>
  <si>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</si>
  <si>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</si>
  <si>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</si>
  <si>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</si>
  <si>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</si>
  <si>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</si>
  <si>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</si>
  <si>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</si>
  <si>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</si>
  <si>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</si>
  <si>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</si>
  <si>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</si>
  <si>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</si>
  <si>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</si>
  <si>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</si>
  <si>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</si>
  <si>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</si>
  <si>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</si>
  <si>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</si>
  <si>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</si>
  <si>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</si>
  <si>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</si>
  <si>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</si>
  <si>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</si>
  <si>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</si>
  <si>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</si>
  <si>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</si>
  <si>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</si>
  <si>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</si>
  <si>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</si>
  <si>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</si>
  <si>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</si>
  <si>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</si>
  <si>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</si>
  <si>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</si>
  <si>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</si>
  <si>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</si>
  <si>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</si>
  <si>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</si>
  <si>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</si>
  <si>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</si>
  <si>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</si>
  <si>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</si>
  <si>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</si>
  <si>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</si>
  <si>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</si>
  <si>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</si>
  <si>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</si>
  <si>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</si>
  <si>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</si>
  <si>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</si>
  <si>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</si>
  <si>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</si>
  <si>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</si>
  <si>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</si>
  <si>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</si>
  <si>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</si>
  <si>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</si>
  <si>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</si>
  <si>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</si>
  <si>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</si>
  <si>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</si>
  <si>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</si>
  <si>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</si>
  <si>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</si>
  <si>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</si>
  <si>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</si>
  <si>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</si>
  <si>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</si>
  <si>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</si>
  <si>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</si>
  <si>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</si>
  <si>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</si>
  <si>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</si>
  <si>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</si>
  <si>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</si>
  <si>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</si>
  <si>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</si>
  <si>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</si>
  <si>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</si>
  <si>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</si>
  <si>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</si>
  <si>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</si>
  <si>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</si>
  <si>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</si>
  <si>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</si>
  <si>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</si>
  <si>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</si>
  <si>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</si>
  <si>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</si>
  <si>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</si>
  <si>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</si>
  <si>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</si>
  <si>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</si>
  <si>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</si>
  <si>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</si>
  <si>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</si>
  <si>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</si>
  <si>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</si>
  <si>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</si>
  <si>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</si>
  <si>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</si>
  <si>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</si>
  <si>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</si>
  <si>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</si>
  <si>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</si>
  <si>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</si>
  <si>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</si>
  <si>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</si>
  <si>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</si>
  <si>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</si>
  <si>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</si>
  <si>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</si>
  <si>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</si>
  <si>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</si>
  <si>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</si>
  <si>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</si>
  <si>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</si>
  <si>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</si>
  <si>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</si>
  <si>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</si>
  <si>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</si>
  <si>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</si>
  <si>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</si>
  <si>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</si>
  <si>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</si>
  <si>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</si>
  <si>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</si>
  <si>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</si>
  <si>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</si>
  <si>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</si>
  <si>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</si>
  <si>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</si>
  <si>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</si>
  <si>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</si>
  <si>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</si>
  <si>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</si>
  <si>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</si>
  <si>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</si>
  <si>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</si>
  <si>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</si>
  <si>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</si>
  <si>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</si>
  <si>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</si>
  <si>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</si>
  <si>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</si>
  <si>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</si>
  <si>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</si>
  <si>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</si>
  <si>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</si>
  <si>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</si>
  <si>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</si>
  <si>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</si>
  <si>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</si>
  <si>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</si>
  <si>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</si>
  <si>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</si>
  <si>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</si>
  <si>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</si>
  <si>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</si>
  <si>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</si>
  <si>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</si>
  <si>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</si>
  <si>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</si>
  <si>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</si>
  <si>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</si>
  <si>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</si>
  <si>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</si>
  <si>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</si>
  <si>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</si>
  <si>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</si>
  <si>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</si>
  <si>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</si>
  <si>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</si>
  <si>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</si>
  <si>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</si>
  <si>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</si>
  <si>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</si>
  <si>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</si>
  <si>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</si>
  <si>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</si>
  <si>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</si>
  <si>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</si>
  <si>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</si>
  <si>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</si>
  <si>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</si>
  <si>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</si>
  <si>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</si>
  <si>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</si>
  <si>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</si>
  <si>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</si>
  <si>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</si>
  <si>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</si>
  <si>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</si>
  <si>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</si>
  <si>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</si>
  <si>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</si>
  <si>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</si>
  <si>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</si>
  <si>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</si>
  <si>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</si>
  <si>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</si>
  <si>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</si>
  <si>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</si>
  <si>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</si>
  <si>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</si>
  <si>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</si>
  <si>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</si>
  <si>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</si>
  <si>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</si>
  <si>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</si>
  <si>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</si>
  <si>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</si>
  <si>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</si>
  <si>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</si>
  <si>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</si>
  <si>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</si>
  <si>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</si>
  <si>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</si>
  <si>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</si>
  <si>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</si>
  <si>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</si>
  <si>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</si>
  <si>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</si>
  <si>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</si>
  <si>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</si>
  <si>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</si>
  <si>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</si>
  <si>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</si>
  <si>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</si>
  <si>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</si>
  <si>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</si>
  <si>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</si>
  <si>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</si>
  <si>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</si>
  <si>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</si>
  <si>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</si>
  <si>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</si>
  <si>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</si>
  <si>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</si>
  <si>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</si>
  <si>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</si>
  <si>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</si>
  <si>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</si>
  <si>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</si>
  <si>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</si>
  <si>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</si>
  <si>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</si>
  <si>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</si>
  <si>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</si>
  <si>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</si>
  <si>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</si>
  <si>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</si>
  <si>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</si>
  <si>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</si>
  <si>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</si>
  <si>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</si>
  <si>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</si>
  <si>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</si>
  <si>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</si>
  <si>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</si>
  <si>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</si>
  <si>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</si>
  <si>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</si>
  <si>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</si>
  <si>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</si>
  <si>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</si>
  <si>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</si>
  <si>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</si>
  <si>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</si>
  <si>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</si>
  <si>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</si>
  <si>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</si>
  <si>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</si>
  <si>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</si>
  <si>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</si>
  <si>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</si>
  <si>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</si>
  <si>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</si>
  <si>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</si>
  <si>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</si>
  <si>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</si>
  <si>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</si>
  <si>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</si>
  <si>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</si>
  <si>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</si>
  <si>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</si>
  <si>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</si>
  <si>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</si>
  <si>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</si>
  <si>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</si>
  <si>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</si>
  <si>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</si>
  <si>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</si>
  <si>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</si>
  <si>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</si>
  <si>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</si>
  <si>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</si>
  <si>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</si>
  <si>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</si>
  <si>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</si>
  <si>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</si>
  <si>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</si>
  <si>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</si>
  <si>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</si>
  <si>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</si>
  <si>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</si>
  <si>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</si>
  <si>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</si>
  <si>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</si>
  <si>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</si>
  <si>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</si>
  <si>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</si>
  <si>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</si>
  <si>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</si>
  <si>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</si>
  <si>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</si>
  <si>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</si>
  <si>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</si>
  <si>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</si>
  <si>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</si>
  <si>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</si>
  <si>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</si>
  <si>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</si>
  <si>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</si>
  <si>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</si>
  <si>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</si>
  <si>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</si>
  <si>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</si>
  <si>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</si>
  <si>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</si>
  <si>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</si>
  <si>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</si>
  <si>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</si>
  <si>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</si>
  <si>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</si>
  <si>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</si>
  <si>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</si>
  <si>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</si>
  <si>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</si>
  <si>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</si>
  <si>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</si>
  <si>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</si>
  <si>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</si>
  <si>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</si>
  <si>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</si>
  <si>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</si>
  <si>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</si>
  <si>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</si>
  <si>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</si>
  <si>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</si>
  <si>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</si>
  <si>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</si>
  <si>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</si>
  <si>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</si>
  <si>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</si>
  <si>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</si>
  <si>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</si>
  <si>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</si>
  <si>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</si>
  <si>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</si>
  <si>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</si>
  <si>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</si>
  <si>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</si>
  <si>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</si>
  <si>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</si>
  <si>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</si>
  <si>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</si>
  <si>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</si>
  <si>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</si>
  <si>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</si>
  <si>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</si>
  <si>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</si>
  <si>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</si>
  <si>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</si>
  <si>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</si>
  <si>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</si>
  <si>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</si>
  <si>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</si>
  <si>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</si>
  <si>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</si>
  <si>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</si>
  <si>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</si>
  <si>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</si>
  <si>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</si>
  <si>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</si>
  <si>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</si>
  <si>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</si>
  <si>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</si>
  <si>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</si>
  <si>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</si>
  <si>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</si>
  <si>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</si>
  <si>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</si>
  <si>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</si>
  <si>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</si>
  <si>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</si>
  <si>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</si>
  <si>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</si>
  <si>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</si>
  <si>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</si>
  <si>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</si>
  <si>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</si>
  <si>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</si>
  <si>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</si>
  <si>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</si>
  <si>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</si>
  <si>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</si>
  <si>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</si>
  <si>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</si>
  <si>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</si>
  <si>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</si>
  <si>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</si>
  <si>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</si>
  <si>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</si>
  <si>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</si>
  <si>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</si>
  <si>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</si>
  <si>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</si>
  <si>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</si>
  <si>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</si>
  <si>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</si>
  <si>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</si>
  <si>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</si>
  <si>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</si>
  <si>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</si>
  <si>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</si>
  <si>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</si>
  <si>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</si>
  <si>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</si>
  <si>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</si>
  <si>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</si>
  <si>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</si>
  <si>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</si>
  <si>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</si>
  <si>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</si>
  <si>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</si>
  <si>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</si>
  <si>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</si>
  <si>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</si>
  <si>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</si>
  <si>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</si>
  <si>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</si>
  <si>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</si>
  <si>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</si>
  <si>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</si>
  <si>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</si>
  <si>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</si>
  <si>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</si>
  <si>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</si>
  <si>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</si>
  <si>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</si>
  <si>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</si>
  <si>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</si>
  <si>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</si>
  <si>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</si>
  <si>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</si>
  <si>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</si>
  <si>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</si>
  <si>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</si>
  <si>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</si>
  <si>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</si>
  <si>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</si>
  <si>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</si>
  <si>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</si>
  <si>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</si>
  <si>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</si>
  <si>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</si>
  <si>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</si>
  <si>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</si>
  <si>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</si>
  <si>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</si>
  <si>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</si>
  <si>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</si>
  <si>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</si>
  <si>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</si>
  <si>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</si>
  <si>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</si>
  <si>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</si>
  <si>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</si>
  <si>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</si>
  <si>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</si>
  <si>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</si>
  <si>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</si>
  <si>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</si>
  <si>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</si>
  <si>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</si>
  <si>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</si>
  <si>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</si>
  <si>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</si>
  <si>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</si>
  <si>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</si>
  <si>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</si>
  <si>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</si>
  <si>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</si>
  <si>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</si>
  <si>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</si>
  <si>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</si>
  <si>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</si>
  <si>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</si>
  <si>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</si>
  <si>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</si>
  <si>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</si>
  <si>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</si>
  <si>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</si>
  <si>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</si>
  <si>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</si>
  <si>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</si>
  <si>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</si>
  <si>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</si>
  <si>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</si>
  <si>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</si>
  <si>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</si>
  <si>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</si>
  <si>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</si>
  <si>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</si>
  <si>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</si>
  <si>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</si>
  <si>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</si>
  <si>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</si>
  <si>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</si>
  <si>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</si>
  <si>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</si>
  <si>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</si>
  <si>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</si>
  <si>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</si>
  <si>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</si>
  <si>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</si>
  <si>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</si>
  <si>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</si>
  <si>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</si>
  <si>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</si>
  <si>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</si>
  <si>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</si>
  <si>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</si>
  <si>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</si>
  <si>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</si>
  <si>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</si>
  <si>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</si>
  <si>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</si>
  <si>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</si>
  <si>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</si>
  <si>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</si>
  <si>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</si>
  <si>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</si>
  <si>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</si>
  <si>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</si>
  <si>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</si>
  <si>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</si>
  <si>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</si>
  <si>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</si>
  <si>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</si>
  <si>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</si>
  <si>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</si>
  <si>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</si>
  <si>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</si>
  <si>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</si>
  <si>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</si>
  <si>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</si>
  <si>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</si>
  <si>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</si>
  <si>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</si>
  <si>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</si>
  <si>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</si>
  <si>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</si>
  <si>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</si>
  <si>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</si>
  <si>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</si>
  <si>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</si>
  <si>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</si>
  <si>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</si>
  <si>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</si>
  <si>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</si>
  <si>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</si>
  <si>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</si>
  <si>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</si>
  <si>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</si>
  <si>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</si>
  <si>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</si>
  <si>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</si>
  <si>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</si>
  <si>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</si>
  <si>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</si>
  <si>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</si>
  <si>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</si>
  <si>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</si>
  <si>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</si>
  <si>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</si>
  <si>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</si>
  <si>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</si>
  <si>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</si>
  <si>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</si>
  <si>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</si>
  <si>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</si>
  <si>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</si>
  <si>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</si>
  <si>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</si>
  <si>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</si>
  <si>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</si>
  <si>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</si>
  <si>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</si>
  <si>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</si>
  <si>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</si>
  <si>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</si>
  <si>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</si>
  <si>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</si>
  <si>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</si>
  <si>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</si>
  <si>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</si>
  <si>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</si>
  <si>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</si>
  <si>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</si>
  <si>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</si>
  <si>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</si>
  <si>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</si>
  <si>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</si>
  <si>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</si>
  <si>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</si>
  <si>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</si>
  <si>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</si>
  <si>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</si>
  <si>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</si>
  <si>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</si>
  <si>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</si>
  <si>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</si>
  <si>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</si>
  <si>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</si>
  <si>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</si>
  <si>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</si>
  <si>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</si>
  <si>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</si>
  <si>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</si>
  <si>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</si>
  <si>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</si>
  <si>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</si>
  <si>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</si>
  <si>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</si>
  <si>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</si>
  <si>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</si>
  <si>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</si>
  <si>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</si>
  <si>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</si>
  <si>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</si>
  <si>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</si>
  <si>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</si>
  <si>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</si>
  <si>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</si>
  <si>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</si>
  <si>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</si>
  <si>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</si>
  <si>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</si>
  <si>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</si>
  <si>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</si>
  <si>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</si>
  <si>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</si>
  <si>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</si>
  <si>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</si>
  <si>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</si>
  <si>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</si>
  <si>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</si>
  <si>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</si>
  <si>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</si>
  <si>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</si>
  <si>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</si>
  <si>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</si>
  <si>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</si>
  <si>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</si>
  <si>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</si>
  <si>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</si>
  <si>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</si>
  <si>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</si>
  <si>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</si>
  <si>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</si>
  <si>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</si>
  <si>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</si>
  <si>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</si>
  <si>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</si>
  <si>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</si>
  <si>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</si>
  <si>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</si>
  <si>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</si>
  <si>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</si>
  <si>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</si>
  <si>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</si>
  <si>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</si>
  <si>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</si>
  <si>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</si>
  <si>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</si>
  <si>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</si>
  <si>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</si>
  <si>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</si>
  <si>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</si>
  <si>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</si>
  <si>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</si>
  <si>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</si>
  <si>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</si>
  <si>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</si>
  <si>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</si>
  <si>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</si>
  <si>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</si>
  <si>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</si>
  <si>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</si>
  <si>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</si>
  <si>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</si>
  <si>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</si>
  <si>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</si>
  <si>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</si>
  <si>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</si>
  <si>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</si>
  <si>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</si>
  <si>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</si>
  <si>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</si>
  <si>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</si>
  <si>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</si>
  <si>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</si>
  <si>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</si>
  <si>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</si>
  <si>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</si>
  <si>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</si>
  <si>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</si>
  <si>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</si>
  <si>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</si>
  <si>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</si>
  <si>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</si>
  <si>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</si>
  <si>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</si>
  <si>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</si>
  <si>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</si>
  <si>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</si>
  <si>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</si>
  <si>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</si>
  <si>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</si>
  <si>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</si>
  <si>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</si>
  <si>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</si>
  <si>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</si>
  <si>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</si>
  <si>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</si>
  <si>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</si>
  <si>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</si>
  <si>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</si>
  <si>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</si>
  <si>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</si>
  <si>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</si>
  <si>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</si>
  <si>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</si>
  <si>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</si>
  <si>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</si>
  <si>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</si>
  <si>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</si>
  <si>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</si>
  <si>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</si>
  <si>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</si>
  <si>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</si>
  <si>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</si>
  <si>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</si>
  <si>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</si>
  <si>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</si>
  <si>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</si>
  <si>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</si>
  <si>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</si>
  <si>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</si>
  <si>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</si>
  <si>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</si>
  <si>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</si>
  <si>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</si>
  <si>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</si>
  <si>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</si>
  <si>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</si>
  <si>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</si>
  <si>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</si>
  <si>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</si>
  <si>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</si>
  <si>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</si>
  <si>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</si>
  <si>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</si>
  <si>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</si>
  <si>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</si>
  <si>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</si>
  <si>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</si>
  <si>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</si>
  <si>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</si>
  <si>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</si>
  <si>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</si>
  <si>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</si>
  <si>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</si>
  <si>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</si>
  <si>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</si>
  <si>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</si>
  <si>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</si>
  <si>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</si>
  <si>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</si>
  <si>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</si>
  <si>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</si>
  <si>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</si>
  <si>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</si>
  <si>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</si>
  <si>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</si>
  <si>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</si>
  <si>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</si>
  <si>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</si>
  <si>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</si>
  <si>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</si>
  <si>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</si>
  <si>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</si>
  <si>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</si>
  <si>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</si>
  <si>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</si>
  <si>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</si>
  <si>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</si>
  <si>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</si>
  <si>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</si>
  <si>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</si>
  <si>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</si>
  <si>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</si>
  <si>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</si>
  <si>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</si>
  <si>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</si>
  <si>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</si>
  <si>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</si>
  <si>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</si>
  <si>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</si>
  <si>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</si>
  <si>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</si>
  <si>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</si>
  <si>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</si>
  <si>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</si>
  <si>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</si>
  <si>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</si>
  <si>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</si>
  <si>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</si>
  <si>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</si>
  <si>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</si>
  <si>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</si>
  <si>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</si>
  <si>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</si>
  <si>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</si>
  <si>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</si>
  <si>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</si>
  <si>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</si>
  <si>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</si>
  <si>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</si>
  <si>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</si>
  <si>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</si>
  <si>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</si>
  <si>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</si>
  <si>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</si>
  <si>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</si>
  <si>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</si>
  <si>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</si>
  <si>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</si>
  <si>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</si>
  <si>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</si>
  <si>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</si>
  <si>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</si>
  <si>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</si>
  <si>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</si>
  <si>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</si>
  <si>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</si>
  <si>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</si>
  <si>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</si>
  <si>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</si>
  <si>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</si>
  <si>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</si>
  <si>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</si>
  <si>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</si>
  <si>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</si>
  <si>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</si>
  <si>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</si>
  <si>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</si>
  <si>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</si>
  <si>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</si>
  <si>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</si>
  <si>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</si>
  <si>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</si>
  <si>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</si>
  <si>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</si>
  <si>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</si>
  <si>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</si>
  <si>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</si>
  <si>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</si>
  <si>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</si>
  <si>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</si>
  <si>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</si>
  <si>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</si>
  <si>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</si>
  <si>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</si>
  <si>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</si>
  <si>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</si>
  <si>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</si>
  <si>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</si>
  <si>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</si>
  <si>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</si>
  <si>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</si>
  <si>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</si>
  <si>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</si>
  <si>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</si>
  <si>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</si>
  <si>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</si>
  <si>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</si>
  <si>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</si>
  <si>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</si>
  <si>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</si>
  <si>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</si>
  <si>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</si>
  <si>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</si>
  <si>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</si>
  <si>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</si>
  <si>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</si>
  <si>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</si>
  <si>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</si>
  <si>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</si>
  <si>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</si>
  <si>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</si>
  <si>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</si>
  <si>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</si>
  <si>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</si>
  <si>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</si>
  <si>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</si>
  <si>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</si>
  <si>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</si>
  <si>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</si>
  <si>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</si>
  <si>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</si>
  <si>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</si>
  <si>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</si>
  <si>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</si>
  <si>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</si>
  <si>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</si>
  <si>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</si>
  <si>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</si>
  <si>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</si>
  <si>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</si>
  <si>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</si>
  <si>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</si>
  <si>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</si>
  <si>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</si>
  <si>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</si>
  <si>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</si>
  <si>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</si>
  <si>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</si>
  <si>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</si>
  <si>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</si>
  <si>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</si>
  <si>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</si>
  <si>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</si>
  <si>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</si>
  <si>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</si>
  <si>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</si>
  <si>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</si>
  <si>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</si>
  <si>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</si>
  <si>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</si>
  <si>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</si>
  <si>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</si>
  <si>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</si>
  <si>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</si>
  <si>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</si>
  <si>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</si>
  <si>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</si>
  <si>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</si>
  <si>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</si>
  <si>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</si>
  <si>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</si>
  <si>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</si>
  <si>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</si>
  <si>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</si>
  <si>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</si>
  <si>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</si>
  <si>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</si>
  <si>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</si>
  <si>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</si>
  <si>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</si>
  <si>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</si>
  <si>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</si>
  <si>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</si>
  <si>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</si>
  <si>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</si>
  <si>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</si>
  <si>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</si>
  <si>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</si>
  <si>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</si>
  <si>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</si>
  <si>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</si>
  <si>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</si>
  <si>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</si>
  <si>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</si>
  <si>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</si>
  <si>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</si>
  <si>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</si>
  <si>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</si>
  <si>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</si>
  <si>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</si>
  <si>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</si>
  <si>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</si>
  <si>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</si>
  <si>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</si>
  <si>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</si>
  <si>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</si>
  <si>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</si>
  <si>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</si>
  <si>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</si>
  <si>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</si>
  <si>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</si>
  <si>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</si>
  <si>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</si>
  <si>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</si>
  <si>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</si>
  <si>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</si>
  <si>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</si>
  <si>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</si>
  <si>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</si>
  <si>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</si>
  <si>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</si>
  <si>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</si>
  <si>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</si>
  <si>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</si>
  <si>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</si>
  <si>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</si>
  <si>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</si>
  <si>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</si>
  <si>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</si>
  <si>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</si>
  <si>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</si>
  <si>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</si>
  <si>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</si>
  <si>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</si>
  <si>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</si>
  <si>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</si>
  <si>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</si>
  <si>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</si>
  <si>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</si>
  <si>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</si>
  <si>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</si>
  <si>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</si>
  <si>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</si>
  <si>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</si>
  <si>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</si>
  <si>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</si>
  <si>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</si>
  <si>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</si>
  <si>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</si>
  <si>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</si>
  <si>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</si>
  <si>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</si>
  <si>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</si>
  <si>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</si>
  <si>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</si>
  <si>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</si>
  <si>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</si>
  <si>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</si>
  <si>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</si>
  <si>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</si>
  <si>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</si>
  <si>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</si>
  <si>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</si>
  <si>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</si>
  <si>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</si>
  <si>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</si>
  <si>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</si>
  <si>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</si>
  <si>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</si>
  <si>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</si>
  <si>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</si>
  <si>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</si>
  <si>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</si>
  <si>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</si>
  <si>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</si>
  <si>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</si>
  <si>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</si>
  <si>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</si>
  <si>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</si>
  <si>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</si>
  <si>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</si>
  <si>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</si>
  <si>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</si>
  <si>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</si>
  <si>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</si>
  <si>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</si>
  <si>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</si>
  <si>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</si>
  <si>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</si>
  <si>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</si>
  <si>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</si>
  <si>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</si>
  <si>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</si>
  <si>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</si>
  <si>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</si>
  <si>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</si>
  <si>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</si>
  <si>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</si>
  <si>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</si>
  <si>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</si>
  <si>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</si>
  <si>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</si>
  <si>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</si>
  <si>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</si>
  <si>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</si>
  <si>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</si>
  <si>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</si>
  <si>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</si>
  <si>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</si>
  <si>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</si>
  <si>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</si>
  <si>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</si>
  <si>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</si>
  <si>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</si>
  <si>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</si>
  <si>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</si>
  <si>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</si>
  <si>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</si>
  <si>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</si>
  <si>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</si>
  <si>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</si>
  <si>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</si>
  <si>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</si>
  <si>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</si>
  <si>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</si>
  <si>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</si>
  <si>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</si>
  <si>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</si>
  <si>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</si>
  <si>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</si>
  <si>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</si>
  <si>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</si>
  <si>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</si>
  <si>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</si>
  <si>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</si>
  <si>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</si>
  <si>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</si>
  <si>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</si>
  <si>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</si>
  <si>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</si>
  <si>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</si>
  <si>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</si>
  <si>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</si>
  <si>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</si>
  <si>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</si>
  <si>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</si>
  <si>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</si>
  <si>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</si>
  <si>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</si>
  <si>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</si>
  <si>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</si>
  <si>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</si>
  <si>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</si>
  <si>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</si>
  <si>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</si>
  <si>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</si>
  <si>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</si>
  <si>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</si>
  <si>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</si>
  <si>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</si>
  <si>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</si>
  <si>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</si>
  <si>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</si>
  <si>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</si>
  <si>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</si>
  <si>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</si>
  <si>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</si>
  <si>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</si>
  <si>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</si>
  <si>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</si>
  <si>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</si>
  <si>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</si>
  <si>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</si>
  <si>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</si>
  <si>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</si>
  <si>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</si>
  <si>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</si>
  <si>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</si>
  <si>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</si>
  <si>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</si>
  <si>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</si>
  <si>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</si>
  <si>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</si>
  <si>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</si>
  <si>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</si>
  <si>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</si>
  <si>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</si>
  <si>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</si>
  <si>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</si>
  <si>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</si>
  <si>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</si>
  <si>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</si>
  <si>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</si>
  <si>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</si>
  <si>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</si>
  <si>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</si>
  <si>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</si>
  <si>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</si>
  <si>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</si>
  <si>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</si>
  <si>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</si>
  <si>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</si>
  <si>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</si>
  <si>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</si>
  <si>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</si>
  <si>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</si>
  <si>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</si>
  <si>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</si>
  <si>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</si>
  <si>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</si>
  <si>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</si>
  <si>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</si>
  <si>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</si>
  <si>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</si>
  <si>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</si>
  <si>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</si>
  <si>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</si>
  <si>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</si>
  <si>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</si>
  <si>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</si>
  <si>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</si>
  <si>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</si>
  <si>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</si>
  <si>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</si>
  <si>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</si>
  <si>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</si>
  <si>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</si>
  <si>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</si>
  <si>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</si>
  <si>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</si>
  <si>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</si>
  <si>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</si>
  <si>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</si>
  <si>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</si>
  <si>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</si>
  <si>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</si>
  <si>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</si>
  <si>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</si>
  <si>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</si>
  <si>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</si>
  <si>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</si>
  <si>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</si>
  <si>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</si>
  <si>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</si>
  <si>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</si>
  <si>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</si>
  <si>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</si>
  <si>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</si>
  <si>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</si>
  <si>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</si>
  <si>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</si>
  <si>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</si>
  <si>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</si>
  <si>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</si>
  <si>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</si>
  <si>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</si>
  <si>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</si>
  <si>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</si>
  <si>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</si>
  <si>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</si>
  <si>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</si>
  <si>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</si>
  <si>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</si>
  <si>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</si>
  <si>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</si>
  <si>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</si>
  <si>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</si>
  <si>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</si>
  <si>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</si>
  <si>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</si>
  <si>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</si>
  <si>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</si>
  <si>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</si>
  <si>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</si>
  <si>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</si>
  <si>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</si>
  <si>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</si>
  <si>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</si>
  <si>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</si>
  <si>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</si>
  <si>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</si>
  <si>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</si>
  <si>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</si>
  <si>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</si>
  <si>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</si>
  <si>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</si>
  <si>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</si>
  <si>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</si>
  <si>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</si>
  <si>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</si>
  <si>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</si>
  <si>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</si>
  <si>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</si>
  <si>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</si>
  <si>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</si>
  <si>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</si>
  <si>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</si>
  <si>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</si>
  <si>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</si>
  <si>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</si>
  <si>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</si>
  <si>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</si>
  <si>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</si>
  <si>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</si>
  <si>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</si>
  <si>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</si>
  <si>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</si>
  <si>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</si>
  <si>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</si>
  <si>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</si>
  <si>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</si>
  <si>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</si>
  <si>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</si>
  <si>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</si>
  <si>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</si>
  <si>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</si>
  <si>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</si>
  <si>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</si>
  <si>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</si>
  <si>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</si>
  <si>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</si>
  <si>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</si>
  <si>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</si>
  <si>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</si>
  <si>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</si>
  <si>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</si>
  <si>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</si>
  <si>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</si>
  <si>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</si>
  <si>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</si>
  <si>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</si>
  <si>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</si>
  <si>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</si>
  <si>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</si>
  <si>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</si>
  <si>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</si>
  <si>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</si>
  <si>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</si>
  <si>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</si>
  <si>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</si>
  <si>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</si>
  <si>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</si>
  <si>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</si>
  <si>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</si>
  <si>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</si>
  <si>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</si>
  <si>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</si>
  <si>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</si>
  <si>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</si>
  <si>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</si>
  <si>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</si>
  <si>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</si>
  <si>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</si>
  <si>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</si>
  <si>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</si>
  <si>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</si>
  <si>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</si>
  <si>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</si>
  <si>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</si>
  <si>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</si>
  <si>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</si>
  <si>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</si>
  <si>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</si>
  <si>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</si>
  <si>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</si>
  <si>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</si>
  <si>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</si>
  <si>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</si>
  <si>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</si>
  <si>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</si>
  <si>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</si>
  <si>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</si>
  <si>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</si>
  <si>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</si>
  <si>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</si>
  <si>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</si>
  <si>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</si>
  <si>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</si>
  <si>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</si>
  <si>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</si>
  <si>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</si>
  <si>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</si>
  <si>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</si>
  <si>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</si>
  <si>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</si>
  <si>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</si>
  <si>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SOCIAL CAMINO VERDAD Y VIDA</t>
  </si>
  <si>
    <t>003</t>
  </si>
  <si>
    <t>PRESTAR SERVICIOS EN ACTIVIDADES PARA MEJORAR Y ENRIQUECER LAS PRACTICAS DE CRIANZA DE MADRES Y PADRES, DE NIÑOS Y NIÑAS ENTRE 6 MESES Y 2 AÑOS, EN EL MUNICIPIO DE SOLEDAD - ATLANTICO Y ESTABLECER COMPROMISOS CON EL PERSONAL DOCENTE Y DE APOYO PARA CUMPLIR CON LOS PROPOSITOS PLANTEADOS POR LA FUNDACION AL INICIO DEL CONTRATO.</t>
  </si>
  <si>
    <t>FUNDACION ATENCION NIÑOS ESPECIALES FANES</t>
  </si>
  <si>
    <t>001</t>
  </si>
  <si>
    <t>BIRNDAR ATENCION INTEGRAL A 200 NIÑOS Y NIÑAS ENTRE LOS 2 Y 5 AÑOS EN SITUACION DE DISCAPACIDAD.</t>
  </si>
  <si>
    <t>SI</t>
  </si>
  <si>
    <t>002</t>
  </si>
  <si>
    <t>POTENCIALIZAR EL DESARROLLO INTEGRAL Y ARMONICO DE NIÑOS Y NIÑAS ENTRE 2 Y 5 AÑOS, EN EL MUNICIPIO DE SOLEDAD, EN UN AMBIENTE RICO EN EXPERIENCIAS FORMATIVAS, EDUCATIVAS Y AFECTIVAS, LO QUE PERMITIRA ADQUIRIR HABILIDADES, HABITOS, VALORES, ASI COMO DESARROLLAR SU AUTONOMIA, CREATIVIDAD Y ACTITUDES NECESARIAS EN SU DESEMPEÑO PERSONAL Y SOCIAL</t>
  </si>
  <si>
    <t>004</t>
  </si>
  <si>
    <t>POTENCIALIZAR EL DESARROLLO INTEGRAL Y ARMONICO DE NIÑOS Y NIÑAS ENTRE 2 Y 5 AÑOS, EN EL MUNICIPIO DE SOLEDAD, EN UN AMBIENTE RICO EN EXPERIENCIAS FORMATIVAS, EDUCATIVAS Y AFECTIVAS, LO QUE PERMITIRA ADQUIRIR HABILIDADES, HABITOS, VALORES, ASI COMO DESARR</t>
  </si>
  <si>
    <t>005</t>
  </si>
  <si>
    <t>ATENDER A LOS NIÑOS Y NIÑAS DE 0 A 5 AÑOS DEL MUNICIPIO DE SOLEDAD ATLANTICO, CON LA FINALIDAD DE BRINDARLES LAS ESTIMULACIONES REQUERIDAS Y CON ELLOS LA POSIBILIDAD DE DESARROLLARSE EN FORMA EQUILIBRADA Y OPORTUNA, RESPETANDO SU NIVEL DE MADUREZ, A TRAVES DE ACTIVIDADES LUDICO-RECREATIVAS, DURANTE 3 DIAS A LA SEMANA, CON UNA INTENSIDAD HORARIA DE 2 HORAS/DIA</t>
  </si>
  <si>
    <t>INSTITUTO COLOMBIANO DE BIENESTAR FAMILIAR</t>
  </si>
  <si>
    <t>201</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</si>
  <si>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A LA PRIMERA INFANCIA  Y LAS DIRECTRICEZ ESTABLECIDAS POR EL ICBF, EN ARMONIA CON LA POLITICA DE ESTADO PARA EL DESARROLLO INTEGRAL DE LA PRIMERA INFANCIA DE CERO A SIEMPRE</t>
  </si>
  <si>
    <t>007</t>
  </si>
  <si>
    <t>PRESTAR SERVICIOS EN ACTIVIDADES EDUCATIVAS Y LUDICO RECREATIVAS ENCAMINADAS A LA REDUCCION DE LOS EMBARAZOS EN ADOLECENTES, ABUSO SEXUAL EN NIÑOS Y NIÑAS Y FORTALECER EL AUTOCUIDADO EN LA PRIMERA INFANCIA ATENDIENDO UNA POBLACION DE 150 ADOLECENTES Y 300 NIÑOS Y NIÑAS DE EDUCACION INICIAL</t>
  </si>
  <si>
    <t>FUNDACION PASO A PASO</t>
  </si>
  <si>
    <t>006</t>
  </si>
  <si>
    <t>EJECUTAR ACTIVIDADES EDUCATIVAS Y LUDICO RECREATIVAS ENCAMINADAS A LA REDUCCION DE LOS EMBARAZOS EN ADOLECENTES Y FORTALECER EL AUTOCUIDADO EN LA PRIMERA INFANCIA A 40 FAMILIAS EN LA CIUDAD DE CIENAGA</t>
  </si>
  <si>
    <t>FUNDACION CRECER COLOMBIA</t>
  </si>
  <si>
    <t>010</t>
  </si>
  <si>
    <t>PRESTAR SERVICIOS PROFECIONALES DE APOYO A LA GESTION PARA EL ACOMPAÑAMIENTO EN LA IMPLEMENTACION Y DESARROLLO DE TALERES Y MESAS DE TRABAJO PARA EL ESTABLECIMIENTO DE LA RUTA INTEGRAL DE ATENCION A LA PRIMERA INFANCIA EN LA CIUDAD DE SANTA MARTA, A 50 FAMILIAS DE LOS SECTORES MARIA EUGENIA Y BARRIO EL PANDO.</t>
  </si>
  <si>
    <t>293</t>
  </si>
  <si>
    <t>PRESTAR LOS SERVICIOS PARA LA ATENCION A LA PRIMERA INFANCIA EN LOS HOGARES COMUNITARIOS DE BIENESTAR HCB, DE CONFORMIDAD CON EL MANUAL OPERATIVO DE LA MODALIDAD COMUNITARIA Y HCB FAMILIA MUJER E INFANCIA- FAMIDE CONFORMIDAD CON EL MANUAL OPERATIVO DE LA MODALIDAD FAMILIAR, EL LINEAMIENTO TECNICO PARA LA ATENCION A LA PRIMERA INFANCIA Y LAS DIRECTRICES ESTABLECIDAS POR EL ICBF , EN ARMONIA CON LA POLITICA DE ESTADO PARA EL DESARROLLO INTEGRAL DE LA PRIMERA INFANCIA DE 0 A SIEMPRE.</t>
  </si>
  <si>
    <t>FRANCISCO SANTOS ALVAREZ</t>
  </si>
  <si>
    <t>3015460444</t>
  </si>
  <si>
    <t>fundinnovandovidas@gmail.com</t>
  </si>
  <si>
    <t>CRA 51B # 82-254</t>
  </si>
  <si>
    <t>OFRECER ACTIVIDADES TECNICO PEDAGOGICAS Y SERVICIOS COMPLEMENTARIOS Y COMPENSATORIOS DE SALUD Y ALIMENTACION, ORIENTADOS A FAVORECER EL DESARROLLO BIOSICOMOTOR, INTELECTUAL Y SOCIO EMOCIONAL DE 80 NIÑOS Y NIÑAS ENTRE 3 Y 5 AÑOS DEL MUNICIPIO DE GALAPA.</t>
  </si>
  <si>
    <t>Ofrecer y apoyar la Educación Inicial de 100 niños y niñas entre 3 y 5 años, con equidad para el desarrollo de competencias para la vida en el Municipio de Galapa.</t>
  </si>
  <si>
    <t>FUNDACION GLOBAL PARA EL SER HUMANO</t>
  </si>
  <si>
    <t>098</t>
  </si>
  <si>
    <t>101</t>
  </si>
  <si>
    <t>POTENCIAR DE MANERA INTENCIONADA EL DESARROLLO INTEGRAL DE 300 NIÑAS Y NIÑOS DE 2 Y 5 AÑOS, PARTIENDO DEL RECONOCIMIENTO DE SUS CARACTERISTICAS Y DE LAS PARTICULARIDADES DE LOS CONTEXTOS EN QUE VIVEN Y FAVORECIENDO INTERACCIONES QUE SE GENERAN EN AMBIENTES ENRIQUECIDOS A TRAVES DE EXPERIENCIAS PEDAGOGICAS Y PRACTICAS DE CUIDADO.</t>
  </si>
  <si>
    <t>AMPLIAR LAS POSIBILIDADES DE COMUNICACIÓN Y EXPRESION, DE 100 NIÑOS Y NIÑAS ENTRE LOS 3 Y 5 AÑOS, FORMANDOLOS COMO PERSONAS CAPACES DE DISCEMIR, DE ELEGIR LIBREMENTE CON ESPIRITU CRITICO, FAVORECER EL USO DEL LENGUAJE ORAL COMO MEDIO DE EXPRESION DE AFECTOS, IDEAS, DE LAS FANTASIAS; E INICIARLOS EN LA ESCRITURA, COMPRENDIENDO QUE ES UN PRODUCTO CULTURAL QUE CUMPLE DISTINTAS FUNCIONES.</t>
  </si>
  <si>
    <t>099</t>
  </si>
  <si>
    <t>DESARROLLAR LA DIMENSION AFECTIVA, LA AUTOESTIMA Y EL PROPIO CONOCIMIENTO DE 120 NIÑOS Y NIÑAS ENTRE LOS 3 Y 5 AÑOS, PARA MEJORAR SU INTEGRACION EN EL MEDIO SOCIAL Y CULTURAL EN EL QUE SE DESENVUELVEN. ASI MISMO FOMENTAR ACTITUDES Y COMPORTAMIENTOS DE RESPETO, COOPERACION, SOLIDARIDAD Y TOLERANCIA</t>
  </si>
  <si>
    <t>102</t>
  </si>
  <si>
    <t>FOMENTAR HABITOS DE TRABAJO, DE COMPORTAMIENTO, DE ORDEN, DE HIGIENE PERSONAL, DE EJERCICIO FISICO Y DE SALUD COMO PARTE DE SU EDUCACION INTEGRAL, A 120 NIÑOS Y NIÑAS ENTRE 2 Y 5 AÑOS DEL MUNICIPIO DE SABANAGRANDE - ATLANTICO</t>
  </si>
  <si>
    <t>104</t>
  </si>
  <si>
    <t>FOMENTAR EL PROCESO DE ESTRUCTURACION DEL PENSAMIENTO, DE LA IMAGINACION CREADORA, LAS FORMAS DE EXPRESION PERSONAL Y DE COMUNICACIÓN VERBAL Y GRAFICA, DE 150 NIÑOS Y NIÑAS ENTRE 6 MESES Y 2 AÑOS.</t>
  </si>
  <si>
    <t>106</t>
  </si>
  <si>
    <t>FAVORECER EL PROCESO DE MADURACION DE 180 NIÑOS Y NIÑAS, ENTRE 6 MESES Y CINCO AÑOS, EN LO SENSORIO-MOTOR, LA MANIFESTACION LUDICA Y ESTETICA, LA INICIACION DEPORTIVA Y ARTISTICA, EL CRECIMIENTO SOCIO-AFECTIVO Y LOS VALORES ETICOS.</t>
  </si>
  <si>
    <t>109</t>
  </si>
  <si>
    <t>POTENCIAR LA UTILIZACION DE LAS NUEVAS TECONOLOGIAS DE LA INFORMACION Y LA COMUNICACIÓN, COMO RECURSOS MATERIALES UTILES EN EL PROCESO DE ENSEÑANZA-APRENDISAJE, DE 200 NIÑOS Y NIÑAS ENTRE LOS 3 Y 5 AÑOS.</t>
  </si>
  <si>
    <t>112</t>
  </si>
  <si>
    <t>INCENTIVAR LA ESTRUCTURA COGNITIVA, LA IMAGINACION, LA EXPRESION ORAL Y ESCRITA, LA MADURACION SENSORIAL Y MOTRIZ, LA EXPRESION A TRAVES DE JUEGOS Y EXPRESIONES ARTISTICAS, EL DEPORTE, LA SOCIALIZACION Y LA INTERNALIZACION DE VALORES ETICOS Y AFECTIVOS, DE 80 NIÑOS Y NIÑAS ENTRE 2 Y 5 AÑOS.</t>
  </si>
  <si>
    <t>PREVENIR Y ATENDER EN 120 NIÑOS Y NIÑAS DE 3 A 5 AÑOS, LAS DESIGUALDADES FISICAS, PSIQUICAS Y SOCIALES ORIGINADAS EN DIFERENCIAS DE ORDEN BIOLOGICO, NUTRICIONAL, FAMILIAR Y AMBIENTAL, MEDIANTE LA EJECUCION DE PROGRAMAS ESPECIALES Y ESTRATEGIAS DISEÑADAS A PARTIR DE LAS EXPERIENCIAS VIVENCIALES DE LA COMUNIDAD.</t>
  </si>
  <si>
    <t>IMPULSAR LA FORMACION INTEGRAL DE 150 NIÑOS Y NIÑAS DE 6 MESES A 5 AÑOS, POR MEDIO DE LA ADQUISICION DE CONOCIMIENTOS, HABILIDADES, ACTITUDES Y VALORES DE MANERA DIVERTIDA Y SIGNIFICATIVA.</t>
  </si>
  <si>
    <t>POTENCIAR DE MANERA INTENCIONADA EL DESARROLLO INTEGRAL DE 180 NIÑAS Y NIÑOS DE 2 Y 5 AÑOS, PARTIENDO DEL RECONOCIMIENTO DE SUS CARACTERISTICAS Y DE LAS PARTICULARIDADES DE LOS CONTEXTOS EN QUE VIVEN Y FAVORECIENDO INTERACCIONES QUE SE GENERAN EN AMBIENTES ENRIQUECIDOS A TRAVES DE EXPERIENCIAS PEDAGOGICAS Y PRACTICAS DE CUIDADO</t>
  </si>
  <si>
    <t>FAVORECER EL PROCESO DE MADURACION DE 80 NIÑOS Y NIÑAS, ENTRE 6 MESES Y CINCO AÑOS, EN LO SENSORIO-MOTOR, LA MANIFESTACION LUDICA Y ESTETICA, LA INICIACION DEPORTIVA Y ARTISTICA, EL CRECIMIENTO SOCIO-AFECTIVO Y LOS VALORES ETICOS.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</si>
  <si>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</si>
  <si>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2021-13-10000284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</si>
</sst>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A8" zoomScale="141" zoomScaleNormal="85" zoomScaleSheetLayoutView="40" zoomScalePageLayoutView="40" workbookViewId="0">
      <selection activeCell="C16" sqref="C16"/>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3" t="s">
        <v>2654</v>
      </c>
      <c r="D2" s="204"/>
      <c r="E2" s="204"/>
      <c r="F2" s="204"/>
      <c r="G2" s="204"/>
      <c r="H2" s="204"/>
      <c r="I2" s="204"/>
      <c r="J2" s="204"/>
      <c r="K2" s="204"/>
      <c r="L2" s="179" t="s">
        <v>2640</v>
      </c>
      <c r="M2" s="179"/>
      <c r="N2" s="187" t="s">
        <v>2641</v>
      </c>
      <c r="O2" s="188"/>
    </row>
    <row r="3" spans="1:20" ht="33" customHeight="1" x14ac:dyDescent="0.2">
      <c r="A3" s="9"/>
      <c r="B3" s="8"/>
      <c r="C3" s="205"/>
      <c r="D3" s="206"/>
      <c r="E3" s="206"/>
      <c r="F3" s="206"/>
      <c r="G3" s="206"/>
      <c r="H3" s="206"/>
      <c r="I3" s="206"/>
      <c r="J3" s="206"/>
      <c r="K3" s="206"/>
      <c r="L3" s="189" t="s">
        <v>1</v>
      </c>
      <c r="M3" s="189"/>
      <c r="N3" s="189" t="s">
        <v>2642</v>
      </c>
      <c r="O3" s="191"/>
    </row>
    <row r="4" spans="1:20" ht="24.75" customHeight="1" thickBot="1" x14ac:dyDescent="0.25">
      <c r="A4" s="10"/>
      <c r="B4" s="12"/>
      <c r="C4" s="207"/>
      <c r="D4" s="208"/>
      <c r="E4" s="208"/>
      <c r="F4" s="208"/>
      <c r="G4" s="208"/>
      <c r="H4" s="208"/>
      <c r="I4" s="208"/>
      <c r="J4" s="208"/>
      <c r="K4" s="208"/>
      <c r="L4" s="192" t="s">
        <v>0</v>
      </c>
      <c r="M4" s="192"/>
      <c r="N4" s="192"/>
      <c r="O4" s="19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2730</v>
      </c>
      <c r="D15" s="35"/>
      <c r="E15" s="35"/>
      <c r="F15" s="5"/>
      <c r="G15" s="32" t="s">
        <v>1168</v>
      </c>
      <c r="H15" s="103" t="s">
        <v>208</v>
      </c>
      <c r="I15" s="32" t="s">
        <v>2624</v>
      </c>
      <c r="J15" s="108" t="s">
        <v>2626</v>
      </c>
      <c r="L15" s="209" t="s">
        <v>8</v>
      </c>
      <c r="M15" s="209"/>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80" t="s">
        <v>21</v>
      </c>
      <c r="B17" s="181"/>
      <c r="C17" s="181"/>
      <c r="D17" s="181"/>
      <c r="E17" s="181"/>
      <c r="F17" s="181"/>
      <c r="G17" s="181"/>
      <c r="H17" s="180" t="s">
        <v>12</v>
      </c>
      <c r="I17" s="181"/>
      <c r="J17" s="181"/>
      <c r="K17" s="181"/>
      <c r="L17" s="181"/>
      <c r="M17" s="181"/>
      <c r="N17" s="181"/>
      <c r="O17" s="18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
      <c r="A20" s="9"/>
      <c r="B20" s="109">
        <v>900216057</v>
      </c>
      <c r="C20" s="5"/>
      <c r="D20" s="73"/>
      <c r="E20" s="5"/>
      <c r="F20" s="5"/>
      <c r="G20" s="5"/>
      <c r="H20" s="186"/>
      <c r="I20" s="149" t="s">
        <v>208</v>
      </c>
      <c r="J20" s="150" t="s">
        <v>222</v>
      </c>
      <c r="K20" s="151">
        <v>4626978145</v>
      </c>
      <c r="L20" s="152">
        <v>44197</v>
      </c>
      <c r="M20" s="152">
        <v>44561</v>
      </c>
      <c r="N20" s="135">
        <f>+(M20-L20)/30</f>
        <v>12.133333333333333</v>
      </c>
      <c r="O20" s="138"/>
      <c r="U20" s="134"/>
      <c r="V20" s="105">
        <f ca="1">NOW()</f>
        <v>44192.692249884261</v>
      </c>
      <c r="W20" s="105">
        <f ca="1">NOW()</f>
        <v>44192.692249884261</v>
      </c>
    </row>
    <row r="21" spans="1:23" ht="30" customHeight="1" outlineLevel="1" x14ac:dyDescent="0.2">
      <c r="A21" s="9"/>
      <c r="B21" s="71"/>
      <c r="C21" s="5"/>
      <c r="D21" s="5"/>
      <c r="E21" s="5"/>
      <c r="F21" s="5"/>
      <c r="G21" s="5"/>
      <c r="H21" s="70"/>
      <c r="I21" s="149"/>
      <c r="J21" s="149"/>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9"/>
      <c r="I37" s="130"/>
      <c r="J37" s="130"/>
      <c r="K37" s="130"/>
      <c r="L37" s="130"/>
      <c r="M37" s="130"/>
      <c r="N37" s="130"/>
      <c r="O37" s="131"/>
    </row>
    <row r="38" spans="1:16" ht="21" customHeight="1" x14ac:dyDescent="0.2">
      <c r="A38" s="9"/>
      <c r="B38" s="178" t="str">
        <f>VLOOKUP(B20,EAS!A2:B1439,2,0)</f>
        <v>FUNDACIÓN INNOVANDO VIDAS</v>
      </c>
      <c r="C38" s="178"/>
      <c r="D38" s="178"/>
      <c r="E38" s="178"/>
      <c r="F38" s="178"/>
      <c r="G38" s="5"/>
      <c r="H38" s="132"/>
      <c r="I38" s="190" t="s">
        <v>7</v>
      </c>
      <c r="J38" s="190"/>
      <c r="K38" s="190"/>
      <c r="L38" s="190"/>
      <c r="M38" s="190"/>
      <c r="N38" s="190"/>
      <c r="O38" s="133"/>
    </row>
    <row r="39" spans="1:16" ht="43" customHeight="1" thickBot="1" x14ac:dyDescent="0.25">
      <c r="A39" s="10"/>
      <c r="B39" s="11"/>
      <c r="C39" s="11"/>
      <c r="D39" s="11"/>
      <c r="E39" s="11"/>
      <c r="F39" s="11"/>
      <c r="G39" s="11"/>
      <c r="H39" s="10"/>
      <c r="I39" s="222" t="s">
        <v>2729</v>
      </c>
      <c r="J39" s="222"/>
      <c r="K39" s="222"/>
      <c r="L39" s="222"/>
      <c r="M39" s="222"/>
      <c r="N39" s="222"/>
      <c r="O39" s="12"/>
    </row>
    <row r="40" spans="1:16" ht="16" thickBot="1" x14ac:dyDescent="0.25"/>
    <row r="41" spans="1:16" s="19" customFormat="1" ht="31.5" customHeight="1" thickBot="1" x14ac:dyDescent="0.25">
      <c r="A41" s="180" t="s">
        <v>3</v>
      </c>
      <c r="B41" s="181"/>
      <c r="C41" s="181"/>
      <c r="D41" s="181"/>
      <c r="E41" s="181"/>
      <c r="F41" s="181"/>
      <c r="G41" s="181"/>
      <c r="H41" s="181"/>
      <c r="I41" s="181"/>
      <c r="J41" s="181"/>
      <c r="K41" s="181"/>
      <c r="L41" s="181"/>
      <c r="M41" s="181"/>
      <c r="N41" s="181"/>
      <c r="O41" s="182"/>
      <c r="P41" s="76"/>
    </row>
    <row r="42" spans="1:16" ht="8.25" customHeight="1" thickBot="1" x14ac:dyDescent="0.25"/>
    <row r="43" spans="1:16" s="19" customFormat="1" ht="31.5" customHeight="1" thickBot="1" x14ac:dyDescent="0.25">
      <c r="A43" s="224" t="s">
        <v>4</v>
      </c>
      <c r="B43" s="225"/>
      <c r="C43" s="225"/>
      <c r="D43" s="225"/>
      <c r="E43" s="225"/>
      <c r="F43" s="225"/>
      <c r="G43" s="225"/>
      <c r="H43" s="225"/>
      <c r="I43" s="225"/>
      <c r="J43" s="225"/>
      <c r="K43" s="225"/>
      <c r="L43" s="225"/>
      <c r="M43" s="225"/>
      <c r="N43" s="225"/>
      <c r="O43" s="226"/>
      <c r="P43" s="76"/>
    </row>
    <row r="44" spans="1:16" ht="15" customHeight="1" x14ac:dyDescent="0.2">
      <c r="A44" s="227" t="s">
        <v>2655</v>
      </c>
      <c r="B44" s="228"/>
      <c r="C44" s="228"/>
      <c r="D44" s="228"/>
      <c r="E44" s="228"/>
      <c r="F44" s="228"/>
      <c r="G44" s="228"/>
      <c r="H44" s="228"/>
      <c r="I44" s="228"/>
      <c r="J44" s="228"/>
      <c r="K44" s="228"/>
      <c r="L44" s="228"/>
      <c r="M44" s="228"/>
      <c r="N44" s="228"/>
      <c r="O44" s="229"/>
    </row>
    <row r="45" spans="1:16" x14ac:dyDescent="0.2">
      <c r="A45" s="230"/>
      <c r="B45" s="231"/>
      <c r="C45" s="231"/>
      <c r="D45" s="231"/>
      <c r="E45" s="231"/>
      <c r="F45" s="231"/>
      <c r="G45" s="231"/>
      <c r="H45" s="231"/>
      <c r="I45" s="231"/>
      <c r="J45" s="231"/>
      <c r="K45" s="231"/>
      <c r="L45" s="231"/>
      <c r="M45" s="231"/>
      <c r="N45" s="231"/>
      <c r="O45" s="232"/>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32</v>
      </c>
      <c r="D48" s="110" t="s">
        <v>2677</v>
      </c>
      <c r="E48" s="145">
        <v>42387</v>
      </c>
      <c r="F48" s="145">
        <v>42734</v>
      </c>
      <c r="G48" s="160">
        <f>IF(AND(E48&lt;&gt;"",F48&lt;&gt;""),((F48-E48)/30),"")</f>
        <v>11.566666666666666</v>
      </c>
      <c r="H48" s="114" t="s">
        <v>2678</v>
      </c>
      <c r="I48" s="113" t="s">
        <v>163</v>
      </c>
      <c r="J48" s="113" t="s">
        <v>183</v>
      </c>
      <c r="K48" s="116">
        <v>99000000</v>
      </c>
      <c r="L48" s="115" t="s">
        <v>1148</v>
      </c>
      <c r="M48" s="117">
        <v>1</v>
      </c>
      <c r="N48" s="115" t="s">
        <v>1151</v>
      </c>
      <c r="O48" s="115" t="s">
        <v>1148</v>
      </c>
      <c r="P48" s="78"/>
    </row>
    <row r="49" spans="1:16" s="6" customFormat="1" ht="24.75" customHeight="1" x14ac:dyDescent="0.2">
      <c r="A49" s="143">
        <v>2</v>
      </c>
      <c r="B49" s="111" t="s">
        <v>2679</v>
      </c>
      <c r="C49" s="112" t="s">
        <v>32</v>
      </c>
      <c r="D49" s="110" t="s">
        <v>2680</v>
      </c>
      <c r="E49" s="145">
        <v>42768</v>
      </c>
      <c r="F49" s="145">
        <v>42916</v>
      </c>
      <c r="G49" s="160">
        <f t="shared" ref="G49:G50" si="2">IF(AND(E49&lt;&gt;"",F49&lt;&gt;""),((F49-E49)/30),"")</f>
        <v>4.9333333333333336</v>
      </c>
      <c r="H49" s="114" t="s">
        <v>2681</v>
      </c>
      <c r="I49" s="113" t="s">
        <v>163</v>
      </c>
      <c r="J49" s="113" t="s">
        <v>183</v>
      </c>
      <c r="K49" s="116">
        <v>35000000</v>
      </c>
      <c r="L49" s="115" t="s">
        <v>1148</v>
      </c>
      <c r="M49" s="117">
        <v>1</v>
      </c>
      <c r="N49" s="115" t="s">
        <v>1151</v>
      </c>
      <c r="O49" s="115" t="s">
        <v>2682</v>
      </c>
      <c r="P49" s="78"/>
    </row>
    <row r="50" spans="1:16" s="6" customFormat="1" ht="24.75" customHeight="1" x14ac:dyDescent="0.2">
      <c r="A50" s="143">
        <v>3</v>
      </c>
      <c r="B50" s="111" t="s">
        <v>2679</v>
      </c>
      <c r="C50" s="112" t="s">
        <v>32</v>
      </c>
      <c r="D50" s="110" t="s">
        <v>2683</v>
      </c>
      <c r="E50" s="145">
        <v>42919</v>
      </c>
      <c r="F50" s="145">
        <v>43100</v>
      </c>
      <c r="G50" s="160">
        <f t="shared" si="2"/>
        <v>6.0333333333333332</v>
      </c>
      <c r="H50" s="119" t="s">
        <v>2684</v>
      </c>
      <c r="I50" s="113" t="s">
        <v>163</v>
      </c>
      <c r="J50" s="113" t="s">
        <v>183</v>
      </c>
      <c r="K50" s="116">
        <v>135000000</v>
      </c>
      <c r="L50" s="115" t="s">
        <v>1148</v>
      </c>
      <c r="M50" s="117">
        <v>1</v>
      </c>
      <c r="N50" s="115" t="s">
        <v>1151</v>
      </c>
      <c r="O50" s="115" t="s">
        <v>1148</v>
      </c>
      <c r="P50" s="78"/>
    </row>
    <row r="51" spans="1:16" s="6" customFormat="1" ht="24.75" customHeight="1" outlineLevel="1" x14ac:dyDescent="0.2">
      <c r="A51" s="143">
        <v>4</v>
      </c>
      <c r="B51" s="111" t="s">
        <v>2679</v>
      </c>
      <c r="C51" s="112" t="s">
        <v>32</v>
      </c>
      <c r="D51" s="110" t="s">
        <v>2685</v>
      </c>
      <c r="E51" s="145">
        <v>43146</v>
      </c>
      <c r="F51" s="145">
        <v>43465</v>
      </c>
      <c r="G51" s="160">
        <f t="shared" ref="G51:G107" si="3">IF(AND(E51&lt;&gt;"",F51&lt;&gt;""),((F51-E51)/30),"")</f>
        <v>10.633333333333333</v>
      </c>
      <c r="H51" s="114" t="s">
        <v>2686</v>
      </c>
      <c r="I51" s="113" t="s">
        <v>163</v>
      </c>
      <c r="J51" s="113" t="s">
        <v>183</v>
      </c>
      <c r="K51" s="116">
        <v>288750000</v>
      </c>
      <c r="L51" s="115" t="s">
        <v>1148</v>
      </c>
      <c r="M51" s="117">
        <v>1</v>
      </c>
      <c r="N51" s="115" t="s">
        <v>1151</v>
      </c>
      <c r="O51" s="115" t="s">
        <v>1148</v>
      </c>
      <c r="P51" s="78"/>
    </row>
    <row r="52" spans="1:16" s="7" customFormat="1" ht="24.75" customHeight="1" outlineLevel="1" x14ac:dyDescent="0.2">
      <c r="A52" s="144">
        <v>5</v>
      </c>
      <c r="B52" s="111" t="s">
        <v>2679</v>
      </c>
      <c r="C52" s="112" t="s">
        <v>32</v>
      </c>
      <c r="D52" s="110" t="s">
        <v>2687</v>
      </c>
      <c r="E52" s="145">
        <v>43486</v>
      </c>
      <c r="F52" s="145">
        <v>43829</v>
      </c>
      <c r="G52" s="160">
        <f t="shared" si="3"/>
        <v>11.433333333333334</v>
      </c>
      <c r="H52" s="119" t="s">
        <v>2688</v>
      </c>
      <c r="I52" s="113" t="s">
        <v>163</v>
      </c>
      <c r="J52" s="113" t="s">
        <v>183</v>
      </c>
      <c r="K52" s="116">
        <v>132000000</v>
      </c>
      <c r="L52" s="115" t="s">
        <v>1148</v>
      </c>
      <c r="M52" s="117">
        <v>1</v>
      </c>
      <c r="N52" s="115" t="s">
        <v>1151</v>
      </c>
      <c r="O52" s="115" t="s">
        <v>1148</v>
      </c>
      <c r="P52" s="79"/>
    </row>
    <row r="53" spans="1:16" s="7" customFormat="1" ht="24.75" customHeight="1" outlineLevel="1" x14ac:dyDescent="0.2">
      <c r="A53" s="144">
        <v>6</v>
      </c>
      <c r="B53" s="111" t="s">
        <v>2689</v>
      </c>
      <c r="C53" s="112" t="s">
        <v>32</v>
      </c>
      <c r="D53" s="110" t="s">
        <v>2690</v>
      </c>
      <c r="E53" s="145">
        <v>43883</v>
      </c>
      <c r="F53" s="145">
        <v>44165</v>
      </c>
      <c r="G53" s="160">
        <f t="shared" si="3"/>
        <v>9.4</v>
      </c>
      <c r="H53" s="119" t="s">
        <v>2691</v>
      </c>
      <c r="I53" s="113" t="s">
        <v>163</v>
      </c>
      <c r="J53" s="113" t="s">
        <v>183</v>
      </c>
      <c r="K53" s="116">
        <v>1624126860</v>
      </c>
      <c r="L53" s="115" t="s">
        <v>1148</v>
      </c>
      <c r="M53" s="117">
        <v>1</v>
      </c>
      <c r="N53" s="115" t="s">
        <v>1151</v>
      </c>
      <c r="O53" s="115" t="s">
        <v>1148</v>
      </c>
      <c r="P53" s="79"/>
    </row>
    <row r="54" spans="1:16" s="7" customFormat="1" ht="24.75" customHeight="1" outlineLevel="1" x14ac:dyDescent="0.2">
      <c r="A54" s="144">
        <v>7</v>
      </c>
      <c r="B54" s="111" t="s">
        <v>2676</v>
      </c>
      <c r="C54" s="112" t="s">
        <v>32</v>
      </c>
      <c r="D54" s="110" t="s">
        <v>2692</v>
      </c>
      <c r="E54" s="145">
        <v>42763</v>
      </c>
      <c r="F54" s="145">
        <v>43336</v>
      </c>
      <c r="G54" s="160">
        <f t="shared" si="3"/>
        <v>19.100000000000001</v>
      </c>
      <c r="H54" s="122" t="s">
        <v>2693</v>
      </c>
      <c r="I54" s="113" t="s">
        <v>163</v>
      </c>
      <c r="J54" s="113" t="s">
        <v>165</v>
      </c>
      <c r="K54" s="118">
        <v>45000000</v>
      </c>
      <c r="L54" s="115" t="s">
        <v>1148</v>
      </c>
      <c r="M54" s="117">
        <v>1</v>
      </c>
      <c r="N54" s="115" t="s">
        <v>1151</v>
      </c>
      <c r="O54" s="115" t="s">
        <v>2682</v>
      </c>
      <c r="P54" s="79"/>
    </row>
    <row r="55" spans="1:16" s="7" customFormat="1" ht="24.75" customHeight="1" outlineLevel="1" x14ac:dyDescent="0.2">
      <c r="A55" s="144">
        <v>8</v>
      </c>
      <c r="B55" s="111" t="s">
        <v>2694</v>
      </c>
      <c r="C55" s="112" t="s">
        <v>32</v>
      </c>
      <c r="D55" s="110" t="s">
        <v>2695</v>
      </c>
      <c r="E55" s="145">
        <v>42528</v>
      </c>
      <c r="F55" s="145">
        <v>42734</v>
      </c>
      <c r="G55" s="160">
        <f t="shared" si="3"/>
        <v>6.8666666666666663</v>
      </c>
      <c r="H55" s="114" t="s">
        <v>2696</v>
      </c>
      <c r="I55" s="113" t="s">
        <v>711</v>
      </c>
      <c r="J55" s="113" t="s">
        <v>719</v>
      </c>
      <c r="K55" s="118">
        <v>50000000</v>
      </c>
      <c r="L55" s="115" t="s">
        <v>1148</v>
      </c>
      <c r="M55" s="117">
        <v>1</v>
      </c>
      <c r="N55" s="115" t="s">
        <v>1151</v>
      </c>
      <c r="O55" s="115" t="s">
        <v>26</v>
      </c>
      <c r="P55" s="79"/>
    </row>
    <row r="56" spans="1:16" s="7" customFormat="1" ht="24.75" customHeight="1" outlineLevel="1" x14ac:dyDescent="0.2">
      <c r="A56" s="144">
        <v>9</v>
      </c>
      <c r="B56" s="111" t="s">
        <v>2697</v>
      </c>
      <c r="C56" s="112" t="s">
        <v>32</v>
      </c>
      <c r="D56" s="110" t="s">
        <v>2698</v>
      </c>
      <c r="E56" s="145">
        <v>43501</v>
      </c>
      <c r="F56" s="145">
        <v>43707</v>
      </c>
      <c r="G56" s="160">
        <f t="shared" si="3"/>
        <v>6.8666666666666663</v>
      </c>
      <c r="H56" s="114" t="s">
        <v>2699</v>
      </c>
      <c r="I56" s="113" t="s">
        <v>711</v>
      </c>
      <c r="J56" s="113" t="s">
        <v>713</v>
      </c>
      <c r="K56" s="118">
        <v>35000000</v>
      </c>
      <c r="L56" s="115" t="s">
        <v>1148</v>
      </c>
      <c r="M56" s="117">
        <v>1</v>
      </c>
      <c r="N56" s="115" t="s">
        <v>1151</v>
      </c>
      <c r="O56" s="115" t="s">
        <v>2682</v>
      </c>
      <c r="P56" s="79"/>
    </row>
    <row r="57" spans="1:16" s="7" customFormat="1" ht="24.75" customHeight="1" outlineLevel="1" x14ac:dyDescent="0.2">
      <c r="A57" s="144">
        <v>10</v>
      </c>
      <c r="B57" s="64" t="s">
        <v>2679</v>
      </c>
      <c r="C57" s="65" t="s">
        <v>32</v>
      </c>
      <c r="D57" s="63" t="s">
        <v>2695</v>
      </c>
      <c r="E57" s="145">
        <v>43267</v>
      </c>
      <c r="F57" s="145">
        <v>43798</v>
      </c>
      <c r="G57" s="160">
        <f t="shared" si="3"/>
        <v>17.7</v>
      </c>
      <c r="H57" s="64" t="s">
        <v>2706</v>
      </c>
      <c r="I57" s="63" t="s">
        <v>163</v>
      </c>
      <c r="J57" s="63" t="s">
        <v>169</v>
      </c>
      <c r="K57" s="66">
        <v>70720000</v>
      </c>
      <c r="L57" s="65" t="s">
        <v>1148</v>
      </c>
      <c r="M57" s="67">
        <v>1</v>
      </c>
      <c r="N57" s="65" t="s">
        <v>1151</v>
      </c>
      <c r="O57" s="65" t="s">
        <v>1148</v>
      </c>
      <c r="P57" s="79"/>
    </row>
    <row r="58" spans="1:16" s="7" customFormat="1" ht="24.75" customHeight="1" outlineLevel="1" x14ac:dyDescent="0.2">
      <c r="A58" s="144">
        <v>11</v>
      </c>
      <c r="B58" s="64" t="s">
        <v>2679</v>
      </c>
      <c r="C58" s="65" t="s">
        <v>32</v>
      </c>
      <c r="D58" s="63" t="s">
        <v>2692</v>
      </c>
      <c r="E58" s="145">
        <v>43846</v>
      </c>
      <c r="F58" s="145">
        <v>44163</v>
      </c>
      <c r="G58" s="160">
        <f t="shared" si="3"/>
        <v>10.566666666666666</v>
      </c>
      <c r="H58" s="64" t="s">
        <v>2707</v>
      </c>
      <c r="I58" s="63" t="s">
        <v>163</v>
      </c>
      <c r="J58" s="63" t="s">
        <v>169</v>
      </c>
      <c r="K58" s="66">
        <v>52000000</v>
      </c>
      <c r="L58" s="65" t="s">
        <v>1148</v>
      </c>
      <c r="M58" s="67">
        <v>1</v>
      </c>
      <c r="N58" s="65" t="s">
        <v>1151</v>
      </c>
      <c r="O58" s="65" t="s">
        <v>1148</v>
      </c>
      <c r="P58" s="79"/>
    </row>
    <row r="59" spans="1:16" s="7" customFormat="1" ht="24.75" customHeight="1" outlineLevel="1" x14ac:dyDescent="0.2">
      <c r="A59" s="144">
        <v>12</v>
      </c>
      <c r="B59" s="64" t="s">
        <v>2708</v>
      </c>
      <c r="C59" s="65" t="s">
        <v>32</v>
      </c>
      <c r="D59" s="63" t="s">
        <v>2709</v>
      </c>
      <c r="E59" s="145">
        <v>40554</v>
      </c>
      <c r="F59" s="145">
        <v>40907</v>
      </c>
      <c r="G59" s="160">
        <f t="shared" si="3"/>
        <v>11.766666666666667</v>
      </c>
      <c r="H59" s="64" t="s">
        <v>2711</v>
      </c>
      <c r="I59" s="63" t="s">
        <v>163</v>
      </c>
      <c r="J59" s="63" t="s">
        <v>183</v>
      </c>
      <c r="K59" s="66">
        <v>150000000</v>
      </c>
      <c r="L59" s="65" t="s">
        <v>1148</v>
      </c>
      <c r="M59" s="67">
        <v>1</v>
      </c>
      <c r="N59" s="65" t="s">
        <v>1151</v>
      </c>
      <c r="O59" s="65" t="s">
        <v>1148</v>
      </c>
      <c r="P59" s="79"/>
    </row>
    <row r="60" spans="1:16" s="7" customFormat="1" ht="24.75" customHeight="1" outlineLevel="1" x14ac:dyDescent="0.2">
      <c r="A60" s="144">
        <v>13</v>
      </c>
      <c r="B60" s="64" t="s">
        <v>2708</v>
      </c>
      <c r="C60" s="65" t="s">
        <v>32</v>
      </c>
      <c r="D60" s="63" t="s">
        <v>2713</v>
      </c>
      <c r="E60" s="145">
        <v>40570</v>
      </c>
      <c r="F60" s="145">
        <v>40907</v>
      </c>
      <c r="G60" s="160">
        <f t="shared" si="3"/>
        <v>11.233333333333333</v>
      </c>
      <c r="H60" s="64" t="s">
        <v>2712</v>
      </c>
      <c r="I60" s="63" t="s">
        <v>163</v>
      </c>
      <c r="J60" s="63" t="s">
        <v>180</v>
      </c>
      <c r="K60" s="66">
        <v>45800000</v>
      </c>
      <c r="L60" s="65" t="s">
        <v>1148</v>
      </c>
      <c r="M60" s="67">
        <v>1</v>
      </c>
      <c r="N60" s="65" t="s">
        <v>1151</v>
      </c>
      <c r="O60" s="65" t="s">
        <v>1148</v>
      </c>
      <c r="P60" s="79"/>
    </row>
    <row r="61" spans="1:16" s="7" customFormat="1" ht="24.75" customHeight="1" outlineLevel="1" x14ac:dyDescent="0.2">
      <c r="A61" s="144">
        <v>14</v>
      </c>
      <c r="B61" s="64" t="s">
        <v>2708</v>
      </c>
      <c r="C61" s="65" t="s">
        <v>32</v>
      </c>
      <c r="D61" s="63" t="s">
        <v>2710</v>
      </c>
      <c r="E61" s="145">
        <v>40924</v>
      </c>
      <c r="F61" s="145">
        <v>41271</v>
      </c>
      <c r="G61" s="160">
        <f t="shared" si="3"/>
        <v>11.566666666666666</v>
      </c>
      <c r="H61" s="64" t="s">
        <v>2714</v>
      </c>
      <c r="I61" s="63" t="s">
        <v>163</v>
      </c>
      <c r="J61" s="63" t="s">
        <v>183</v>
      </c>
      <c r="K61" s="66">
        <v>38800000</v>
      </c>
      <c r="L61" s="65" t="s">
        <v>1148</v>
      </c>
      <c r="M61" s="67">
        <v>1</v>
      </c>
      <c r="N61" s="65" t="s">
        <v>1151</v>
      </c>
      <c r="O61" s="65" t="s">
        <v>1148</v>
      </c>
      <c r="P61" s="79"/>
    </row>
    <row r="62" spans="1:16" s="7" customFormat="1" ht="24.75" customHeight="1" outlineLevel="1" x14ac:dyDescent="0.2">
      <c r="A62" s="144">
        <v>15</v>
      </c>
      <c r="B62" s="64" t="s">
        <v>2708</v>
      </c>
      <c r="C62" s="65" t="s">
        <v>32</v>
      </c>
      <c r="D62" s="63" t="s">
        <v>2715</v>
      </c>
      <c r="E62" s="145">
        <v>40925</v>
      </c>
      <c r="F62" s="145">
        <v>41269</v>
      </c>
      <c r="G62" s="160">
        <f t="shared" si="3"/>
        <v>11.466666666666667</v>
      </c>
      <c r="H62" s="64" t="s">
        <v>2716</v>
      </c>
      <c r="I62" s="63" t="s">
        <v>163</v>
      </c>
      <c r="J62" s="63" t="s">
        <v>180</v>
      </c>
      <c r="K62" s="66">
        <v>53000000</v>
      </c>
      <c r="L62" s="65" t="s">
        <v>1148</v>
      </c>
      <c r="M62" s="67">
        <v>1</v>
      </c>
      <c r="N62" s="65" t="s">
        <v>1151</v>
      </c>
      <c r="O62" s="65" t="s">
        <v>1148</v>
      </c>
      <c r="P62" s="79"/>
    </row>
    <row r="63" spans="1:16" s="7" customFormat="1" ht="24.75" customHeight="1" outlineLevel="1" x14ac:dyDescent="0.2">
      <c r="A63" s="144">
        <v>16</v>
      </c>
      <c r="B63" s="64" t="s">
        <v>2708</v>
      </c>
      <c r="C63" s="65" t="s">
        <v>32</v>
      </c>
      <c r="D63" s="63" t="s">
        <v>2717</v>
      </c>
      <c r="E63" s="145">
        <v>41289</v>
      </c>
      <c r="F63" s="145">
        <v>41638</v>
      </c>
      <c r="G63" s="160">
        <f t="shared" si="3"/>
        <v>11.633333333333333</v>
      </c>
      <c r="H63" s="64" t="s">
        <v>2718</v>
      </c>
      <c r="I63" s="63" t="s">
        <v>163</v>
      </c>
      <c r="J63" s="63" t="s">
        <v>169</v>
      </c>
      <c r="K63" s="66">
        <v>85000000</v>
      </c>
      <c r="L63" s="65" t="s">
        <v>1148</v>
      </c>
      <c r="M63" s="67">
        <v>1</v>
      </c>
      <c r="N63" s="65" t="s">
        <v>1151</v>
      </c>
      <c r="O63" s="65" t="s">
        <v>1148</v>
      </c>
      <c r="P63" s="79"/>
    </row>
    <row r="64" spans="1:16" s="7" customFormat="1" ht="24.75" customHeight="1" outlineLevel="1" x14ac:dyDescent="0.2">
      <c r="A64" s="144">
        <v>17</v>
      </c>
      <c r="B64" s="64" t="s">
        <v>2708</v>
      </c>
      <c r="C64" s="65" t="s">
        <v>32</v>
      </c>
      <c r="D64" s="63" t="s">
        <v>2719</v>
      </c>
      <c r="E64" s="145">
        <v>41655</v>
      </c>
      <c r="F64" s="145">
        <v>42003</v>
      </c>
      <c r="G64" s="160">
        <f t="shared" si="3"/>
        <v>11.6</v>
      </c>
      <c r="H64" s="64" t="s">
        <v>2720</v>
      </c>
      <c r="I64" s="63" t="s">
        <v>163</v>
      </c>
      <c r="J64" s="63" t="s">
        <v>180</v>
      </c>
      <c r="K64" s="66">
        <v>65000000</v>
      </c>
      <c r="L64" s="65" t="s">
        <v>1148</v>
      </c>
      <c r="M64" s="67">
        <v>1</v>
      </c>
      <c r="N64" s="65" t="s">
        <v>1151</v>
      </c>
      <c r="O64" s="65" t="s">
        <v>1148</v>
      </c>
      <c r="P64" s="79"/>
    </row>
    <row r="65" spans="1:16" s="7" customFormat="1" ht="24.75" customHeight="1" outlineLevel="1" x14ac:dyDescent="0.2">
      <c r="A65" s="144">
        <v>18</v>
      </c>
      <c r="B65" s="64" t="s">
        <v>2708</v>
      </c>
      <c r="C65" s="65" t="s">
        <v>32</v>
      </c>
      <c r="D65" s="63" t="s">
        <v>2721</v>
      </c>
      <c r="E65" s="145">
        <v>41657</v>
      </c>
      <c r="F65" s="145">
        <v>42003</v>
      </c>
      <c r="G65" s="160">
        <f t="shared" si="3"/>
        <v>11.533333333333333</v>
      </c>
      <c r="H65" s="64" t="s">
        <v>2722</v>
      </c>
      <c r="I65" s="63" t="s">
        <v>163</v>
      </c>
      <c r="J65" s="63" t="s">
        <v>183</v>
      </c>
      <c r="K65" s="66">
        <v>38800000</v>
      </c>
      <c r="L65" s="65" t="s">
        <v>1148</v>
      </c>
      <c r="M65" s="67">
        <v>1</v>
      </c>
      <c r="N65" s="65" t="s">
        <v>1151</v>
      </c>
      <c r="O65" s="65" t="s">
        <v>1148</v>
      </c>
      <c r="P65" s="79"/>
    </row>
    <row r="66" spans="1:16" s="7" customFormat="1" ht="24.75" customHeight="1" outlineLevel="1" x14ac:dyDescent="0.2">
      <c r="A66" s="144">
        <v>19</v>
      </c>
      <c r="B66" s="64" t="s">
        <v>2708</v>
      </c>
      <c r="C66" s="65" t="s">
        <v>32</v>
      </c>
      <c r="D66" s="63" t="s">
        <v>2723</v>
      </c>
      <c r="E66" s="145">
        <v>42031</v>
      </c>
      <c r="F66" s="145">
        <v>42368</v>
      </c>
      <c r="G66" s="160">
        <f t="shared" si="3"/>
        <v>11.233333333333333</v>
      </c>
      <c r="H66" s="64" t="s">
        <v>2720</v>
      </c>
      <c r="I66" s="63" t="s">
        <v>163</v>
      </c>
      <c r="J66" s="63" t="s">
        <v>166</v>
      </c>
      <c r="K66" s="66">
        <v>75000000</v>
      </c>
      <c r="L66" s="65" t="s">
        <v>1148</v>
      </c>
      <c r="M66" s="67">
        <v>1</v>
      </c>
      <c r="N66" s="65" t="s">
        <v>1151</v>
      </c>
      <c r="O66" s="65" t="s">
        <v>1148</v>
      </c>
      <c r="P66" s="79"/>
    </row>
    <row r="67" spans="1:16" s="7" customFormat="1" ht="24.75" customHeight="1" outlineLevel="1" x14ac:dyDescent="0.2">
      <c r="A67" s="144">
        <v>20</v>
      </c>
      <c r="B67" s="64" t="s">
        <v>2694</v>
      </c>
      <c r="C67" s="65" t="s">
        <v>32</v>
      </c>
      <c r="D67" s="63" t="s">
        <v>2680</v>
      </c>
      <c r="E67" s="145">
        <v>40725</v>
      </c>
      <c r="F67" s="145">
        <v>40900</v>
      </c>
      <c r="G67" s="160">
        <f t="shared" si="3"/>
        <v>5.833333333333333</v>
      </c>
      <c r="H67" s="64" t="s">
        <v>2724</v>
      </c>
      <c r="I67" s="63" t="s">
        <v>711</v>
      </c>
      <c r="J67" s="63" t="s">
        <v>719</v>
      </c>
      <c r="K67" s="66">
        <v>35000000</v>
      </c>
      <c r="L67" s="65" t="s">
        <v>1148</v>
      </c>
      <c r="M67" s="67">
        <v>1</v>
      </c>
      <c r="N67" s="65" t="s">
        <v>1151</v>
      </c>
      <c r="O67" s="65" t="s">
        <v>1148</v>
      </c>
      <c r="P67" s="79"/>
    </row>
    <row r="68" spans="1:16" s="7" customFormat="1" ht="24.75" customHeight="1" outlineLevel="1" x14ac:dyDescent="0.2">
      <c r="A68" s="144">
        <v>21</v>
      </c>
      <c r="B68" s="64" t="s">
        <v>2694</v>
      </c>
      <c r="C68" s="65" t="s">
        <v>32</v>
      </c>
      <c r="D68" s="63" t="s">
        <v>2677</v>
      </c>
      <c r="E68" s="145">
        <v>40961</v>
      </c>
      <c r="F68" s="145">
        <v>41264</v>
      </c>
      <c r="G68" s="160">
        <f t="shared" si="3"/>
        <v>10.1</v>
      </c>
      <c r="H68" s="64" t="s">
        <v>2725</v>
      </c>
      <c r="I68" s="63" t="s">
        <v>711</v>
      </c>
      <c r="J68" s="63" t="s">
        <v>719</v>
      </c>
      <c r="K68" s="66">
        <v>42000000</v>
      </c>
      <c r="L68" s="65" t="s">
        <v>1148</v>
      </c>
      <c r="M68" s="67">
        <v>1</v>
      </c>
      <c r="N68" s="65" t="s">
        <v>1151</v>
      </c>
      <c r="O68" s="65" t="s">
        <v>1148</v>
      </c>
      <c r="P68" s="79"/>
    </row>
    <row r="69" spans="1:16" s="7" customFormat="1" ht="24.75" customHeight="1" outlineLevel="1" x14ac:dyDescent="0.2">
      <c r="A69" s="144">
        <v>22</v>
      </c>
      <c r="B69" s="64" t="s">
        <v>2694</v>
      </c>
      <c r="C69" s="65" t="s">
        <v>32</v>
      </c>
      <c r="D69" s="63" t="s">
        <v>2687</v>
      </c>
      <c r="E69" s="145">
        <v>41662</v>
      </c>
      <c r="F69" s="145">
        <v>42003</v>
      </c>
      <c r="G69" s="160">
        <f t="shared" si="3"/>
        <v>11.366666666666667</v>
      </c>
      <c r="H69" s="64" t="s">
        <v>2726</v>
      </c>
      <c r="I69" s="63" t="s">
        <v>711</v>
      </c>
      <c r="J69" s="63" t="s">
        <v>719</v>
      </c>
      <c r="K69" s="66">
        <v>58000000</v>
      </c>
      <c r="L69" s="65" t="s">
        <v>1148</v>
      </c>
      <c r="M69" s="67">
        <v>1</v>
      </c>
      <c r="N69" s="65" t="s">
        <v>1151</v>
      </c>
      <c r="O69" s="65" t="s">
        <v>1148</v>
      </c>
      <c r="P69" s="79"/>
    </row>
    <row r="70" spans="1:16" s="7" customFormat="1" ht="24.75" customHeight="1" outlineLevel="1" x14ac:dyDescent="0.2">
      <c r="A70" s="144">
        <v>23</v>
      </c>
      <c r="B70" s="64" t="s">
        <v>2697</v>
      </c>
      <c r="C70" s="65" t="s">
        <v>32</v>
      </c>
      <c r="D70" s="63" t="s">
        <v>2685</v>
      </c>
      <c r="E70" s="145">
        <v>42754</v>
      </c>
      <c r="F70" s="145">
        <v>43090</v>
      </c>
      <c r="G70" s="160">
        <f t="shared" si="3"/>
        <v>11.2</v>
      </c>
      <c r="H70" s="64" t="s">
        <v>2727</v>
      </c>
      <c r="I70" s="63" t="s">
        <v>711</v>
      </c>
      <c r="J70" s="63" t="s">
        <v>713</v>
      </c>
      <c r="K70" s="66">
        <v>85700000</v>
      </c>
      <c r="L70" s="65" t="s">
        <v>1148</v>
      </c>
      <c r="M70" s="67">
        <v>1</v>
      </c>
      <c r="N70" s="65" t="s">
        <v>1151</v>
      </c>
      <c r="O70" s="65" t="s">
        <v>1148</v>
      </c>
      <c r="P70" s="79"/>
    </row>
    <row r="71" spans="1:16" s="7" customFormat="1" ht="24.75" customHeight="1" outlineLevel="1" x14ac:dyDescent="0.2">
      <c r="A71" s="144">
        <v>24</v>
      </c>
      <c r="B71" s="64" t="s">
        <v>2697</v>
      </c>
      <c r="C71" s="65" t="s">
        <v>32</v>
      </c>
      <c r="D71" s="63" t="s">
        <v>2687</v>
      </c>
      <c r="E71" s="145">
        <v>43123</v>
      </c>
      <c r="F71" s="145">
        <v>43454</v>
      </c>
      <c r="G71" s="160">
        <f t="shared" si="3"/>
        <v>11.033333333333333</v>
      </c>
      <c r="H71" s="64" t="s">
        <v>2728</v>
      </c>
      <c r="I71" s="63" t="s">
        <v>711</v>
      </c>
      <c r="J71" s="63" t="s">
        <v>713</v>
      </c>
      <c r="K71" s="66">
        <v>43000000</v>
      </c>
      <c r="L71" s="65" t="s">
        <v>1148</v>
      </c>
      <c r="M71" s="67">
        <v>1</v>
      </c>
      <c r="N71" s="65" t="s">
        <v>1151</v>
      </c>
      <c r="O71" s="65" t="s">
        <v>1148</v>
      </c>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24" t="s">
        <v>2633</v>
      </c>
      <c r="B109" s="225"/>
      <c r="C109" s="225"/>
      <c r="D109" s="225"/>
      <c r="E109" s="225"/>
      <c r="F109" s="225"/>
      <c r="G109" s="225"/>
      <c r="H109" s="225"/>
      <c r="I109" s="225"/>
      <c r="J109" s="225"/>
      <c r="K109" s="225"/>
      <c r="L109" s="225"/>
      <c r="M109" s="225"/>
      <c r="N109" s="225"/>
      <c r="O109" s="226"/>
      <c r="P109" s="76"/>
    </row>
    <row r="110" spans="1:16" ht="15" customHeight="1" x14ac:dyDescent="0.2">
      <c r="A110" s="227" t="s">
        <v>2656</v>
      </c>
      <c r="B110" s="228"/>
      <c r="C110" s="228"/>
      <c r="D110" s="228"/>
      <c r="E110" s="228"/>
      <c r="F110" s="228"/>
      <c r="G110" s="228"/>
      <c r="H110" s="228"/>
      <c r="I110" s="228"/>
      <c r="J110" s="228"/>
      <c r="K110" s="228"/>
      <c r="L110" s="228"/>
      <c r="M110" s="228"/>
      <c r="N110" s="228"/>
      <c r="O110" s="229"/>
    </row>
    <row r="111" spans="1:16" ht="16" thickBot="1" x14ac:dyDescent="0.2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25">
      <c r="I112" s="237" t="s">
        <v>9</v>
      </c>
      <c r="J112" s="238"/>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t="s">
        <v>2690</v>
      </c>
      <c r="E114" s="145">
        <v>43883</v>
      </c>
      <c r="F114" s="145">
        <v>44196</v>
      </c>
      <c r="G114" s="160">
        <f>IF(AND(E114&lt;&gt;"",F114&lt;&gt;""),((F114-E114)/30),"")</f>
        <v>10.433333333333334</v>
      </c>
      <c r="H114" s="119" t="s">
        <v>2691</v>
      </c>
      <c r="I114" s="121" t="s">
        <v>163</v>
      </c>
      <c r="J114" s="121" t="s">
        <v>183</v>
      </c>
      <c r="K114" s="123">
        <v>1811215327</v>
      </c>
      <c r="L114" s="100">
        <f>+IF(AND(K114&gt;0,O114="Ejecución"),(K114/877802)*Tabla28[[#This Row],[% participación]],IF(AND(K114&gt;0,O114&lt;&gt;"Ejecución"),"-",""))</f>
        <v>2063.3529281090723</v>
      </c>
      <c r="M114" s="124" t="s">
        <v>1148</v>
      </c>
      <c r="N114" s="173">
        <v>1</v>
      </c>
      <c r="O114" s="162" t="s">
        <v>1150</v>
      </c>
      <c r="P114" s="78"/>
    </row>
    <row r="115" spans="1:16" s="6" customFormat="1" ht="24.75" customHeight="1" x14ac:dyDescent="0.2">
      <c r="A115" s="143">
        <v>2</v>
      </c>
      <c r="B115" s="161" t="s">
        <v>2665</v>
      </c>
      <c r="C115" s="163" t="s">
        <v>31</v>
      </c>
      <c r="D115" s="121" t="s">
        <v>2700</v>
      </c>
      <c r="E115" s="145">
        <v>44179</v>
      </c>
      <c r="F115" s="145">
        <v>44773</v>
      </c>
      <c r="G115" s="160">
        <f t="shared" ref="G115:G116" si="4">IF(AND(E115&lt;&gt;"",F115&lt;&gt;""),((F115-E115)/30),"")</f>
        <v>19.8</v>
      </c>
      <c r="H115" s="64" t="s">
        <v>2701</v>
      </c>
      <c r="I115" s="63" t="s">
        <v>711</v>
      </c>
      <c r="J115" s="63" t="s">
        <v>728</v>
      </c>
      <c r="K115" s="68">
        <v>2665778666</v>
      </c>
      <c r="L115" s="100">
        <f>+IF(AND(K115&gt;0,O115="Ejecución"),(K115/877802)*Tabla28[[#This Row],[% participación]],IF(AND(K115&gt;0,O115&lt;&gt;"Ejecución"),"-",""))</f>
        <v>3036.879234724915</v>
      </c>
      <c r="M115" s="65" t="s">
        <v>1148</v>
      </c>
      <c r="N115" s="173">
        <v>1</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v>
      </c>
      <c r="I167" s="246" t="s">
        <v>2643</v>
      </c>
      <c r="J167" s="247"/>
      <c r="K167" s="247"/>
      <c r="L167" s="247"/>
      <c r="M167" s="247"/>
      <c r="N167" s="247"/>
      <c r="O167" s="248"/>
      <c r="U167" s="51"/>
    </row>
    <row r="168" spans="1:28" x14ac:dyDescent="0.2">
      <c r="A168" s="9"/>
      <c r="B168" s="223" t="s">
        <v>2658</v>
      </c>
      <c r="C168" s="223"/>
      <c r="D168" s="223"/>
      <c r="E168" s="8"/>
      <c r="F168" s="5"/>
      <c r="H168" s="81" t="s">
        <v>2657</v>
      </c>
      <c r="I168" s="246"/>
      <c r="J168" s="247"/>
      <c r="K168" s="247"/>
      <c r="L168" s="247"/>
      <c r="M168" s="247"/>
      <c r="N168" s="247"/>
      <c r="O168" s="248"/>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80" t="s">
        <v>2668</v>
      </c>
      <c r="B172" s="181"/>
      <c r="C172" s="181"/>
      <c r="D172" s="181"/>
      <c r="E172" s="181"/>
      <c r="F172" s="181"/>
      <c r="G172" s="181"/>
      <c r="H172" s="181"/>
      <c r="I172" s="181"/>
      <c r="J172" s="181"/>
      <c r="K172" s="181"/>
      <c r="L172" s="181"/>
      <c r="M172" s="181"/>
      <c r="N172" s="181"/>
      <c r="O172" s="182"/>
      <c r="P172" s="76"/>
    </row>
    <row r="173" spans="1:28" ht="15" customHeight="1" x14ac:dyDescent="0.2">
      <c r="A173" s="195" t="s">
        <v>2674</v>
      </c>
      <c r="B173" s="196"/>
      <c r="C173" s="196"/>
      <c r="D173" s="196"/>
      <c r="E173" s="196"/>
      <c r="F173" s="196"/>
      <c r="G173" s="196"/>
      <c r="H173" s="196"/>
      <c r="I173" s="196"/>
      <c r="J173" s="196"/>
      <c r="K173" s="196"/>
      <c r="L173" s="196"/>
      <c r="M173" s="196"/>
      <c r="N173" s="196"/>
      <c r="O173" s="197"/>
    </row>
    <row r="174" spans="1:28" ht="25" thickBot="1" x14ac:dyDescent="0.2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x14ac:dyDescent="0.2">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4" x14ac:dyDescent="0.2">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4" hidden="1" x14ac:dyDescent="0.2">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4" hidden="1" x14ac:dyDescent="0.2">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4" hidden="1" x14ac:dyDescent="0.2">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138809344.34999999</v>
      </c>
      <c r="F185" s="92"/>
      <c r="G185" s="93"/>
      <c r="H185" s="88"/>
      <c r="I185" s="90" t="s">
        <v>2627</v>
      </c>
      <c r="J185" s="166">
        <f>+SUM(M179:M183)</f>
        <v>0.02</v>
      </c>
      <c r="K185" s="202" t="s">
        <v>2628</v>
      </c>
      <c r="L185" s="202"/>
      <c r="M185" s="94">
        <f>+J185*(SUM(K20:K35))</f>
        <v>92539562.900000006</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180" t="s">
        <v>18</v>
      </c>
      <c r="B188" s="181"/>
      <c r="C188" s="181"/>
      <c r="D188" s="181"/>
      <c r="E188" s="181"/>
      <c r="F188" s="181"/>
      <c r="G188" s="181"/>
      <c r="H188" s="181"/>
      <c r="I188" s="181"/>
      <c r="J188" s="181"/>
      <c r="K188" s="181"/>
      <c r="L188" s="181"/>
      <c r="M188" s="181"/>
      <c r="N188" s="181"/>
      <c r="O188" s="182"/>
      <c r="P188" s="76"/>
    </row>
    <row r="189" spans="1:28" ht="15" customHeight="1" x14ac:dyDescent="0.2">
      <c r="A189" s="195" t="s">
        <v>19</v>
      </c>
      <c r="B189" s="196"/>
      <c r="C189" s="196"/>
      <c r="D189" s="196"/>
      <c r="E189" s="196"/>
      <c r="F189" s="196"/>
      <c r="G189" s="196"/>
      <c r="H189" s="196"/>
      <c r="I189" s="196"/>
      <c r="J189" s="196"/>
      <c r="K189" s="196"/>
      <c r="L189" s="196"/>
      <c r="M189" s="196"/>
      <c r="N189" s="196"/>
      <c r="O189" s="197"/>
    </row>
    <row r="190" spans="1:28" ht="16" thickBot="1" x14ac:dyDescent="0.25">
      <c r="A190" s="198"/>
      <c r="B190" s="199"/>
      <c r="C190" s="199"/>
      <c r="D190" s="199"/>
      <c r="E190" s="199"/>
      <c r="F190" s="199"/>
      <c r="G190" s="199"/>
      <c r="H190" s="199"/>
      <c r="I190" s="199"/>
      <c r="J190" s="199"/>
      <c r="K190" s="199"/>
      <c r="L190" s="199"/>
      <c r="M190" s="199"/>
      <c r="N190" s="199"/>
      <c r="O190" s="200"/>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236" t="s">
        <v>2636</v>
      </c>
      <c r="C192" s="236"/>
      <c r="E192" s="5" t="s">
        <v>20</v>
      </c>
      <c r="H192" s="26" t="s">
        <v>24</v>
      </c>
      <c r="J192" s="5" t="s">
        <v>2637</v>
      </c>
      <c r="K192" s="5"/>
      <c r="M192" s="5"/>
      <c r="N192" s="5"/>
      <c r="O192" s="8"/>
      <c r="Q192" s="154"/>
      <c r="R192" s="155"/>
      <c r="S192" s="155"/>
      <c r="T192" s="154"/>
    </row>
    <row r="193" spans="1:18" x14ac:dyDescent="0.2">
      <c r="A193" s="9"/>
      <c r="C193" s="125">
        <v>43819</v>
      </c>
      <c r="D193" s="5"/>
      <c r="E193" s="126">
        <v>2286</v>
      </c>
      <c r="F193" s="5"/>
      <c r="G193" s="5"/>
      <c r="H193" s="147" t="s">
        <v>2702</v>
      </c>
      <c r="J193" s="5"/>
      <c r="K193" s="127">
        <v>43883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80" t="s">
        <v>29</v>
      </c>
      <c r="B197" s="181"/>
      <c r="C197" s="181"/>
      <c r="D197" s="181"/>
      <c r="E197" s="181"/>
      <c r="F197" s="181"/>
      <c r="G197" s="181"/>
      <c r="H197" s="181"/>
      <c r="I197" s="181"/>
      <c r="J197" s="181"/>
      <c r="K197" s="181"/>
      <c r="L197" s="181"/>
      <c r="M197" s="181"/>
      <c r="N197" s="181"/>
      <c r="O197" s="182"/>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194" t="s">
        <v>2659</v>
      </c>
      <c r="C199" s="194"/>
      <c r="D199" s="194"/>
      <c r="E199" s="194"/>
      <c r="F199" s="194"/>
      <c r="G199" s="194"/>
      <c r="H199" s="194"/>
      <c r="I199" s="194"/>
      <c r="J199" s="194"/>
      <c r="K199" s="194"/>
      <c r="L199" s="194"/>
      <c r="M199" s="194"/>
      <c r="N199" s="194"/>
      <c r="O199" s="8"/>
    </row>
    <row r="200" spans="1:18" x14ac:dyDescent="0.2">
      <c r="A200" s="9"/>
      <c r="B200" s="233"/>
      <c r="C200" s="233"/>
      <c r="D200" s="233"/>
      <c r="E200" s="233"/>
      <c r="F200" s="233"/>
      <c r="G200" s="233"/>
      <c r="H200" s="233"/>
      <c r="I200" s="233"/>
      <c r="J200" s="233"/>
      <c r="K200" s="233"/>
      <c r="L200" s="233"/>
      <c r="M200" s="233"/>
      <c r="N200" s="233"/>
      <c r="O200" s="8"/>
    </row>
    <row r="201" spans="1:18" x14ac:dyDescent="0.2">
      <c r="A201" s="9"/>
      <c r="B201" s="234" t="s">
        <v>2648</v>
      </c>
      <c r="C201" s="235"/>
      <c r="D201" s="235"/>
      <c r="E201" s="235"/>
      <c r="F201" s="235"/>
      <c r="G201" s="235"/>
      <c r="H201" s="235"/>
      <c r="I201" s="235"/>
      <c r="J201" s="235"/>
      <c r="K201" s="235"/>
      <c r="L201" s="235"/>
      <c r="M201" s="235"/>
      <c r="N201" s="235"/>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2702</v>
      </c>
      <c r="D211" s="21"/>
      <c r="G211" s="27" t="s">
        <v>2620</v>
      </c>
      <c r="H211" s="148" t="s">
        <v>2705</v>
      </c>
      <c r="J211" s="27" t="s">
        <v>2622</v>
      </c>
      <c r="K211" s="148" t="s">
        <v>2705</v>
      </c>
      <c r="L211" s="21"/>
      <c r="M211" s="21"/>
      <c r="N211" s="21"/>
      <c r="O211" s="8"/>
    </row>
    <row r="212" spans="1:15" x14ac:dyDescent="0.2">
      <c r="A212" s="9"/>
      <c r="B212" s="27" t="s">
        <v>2619</v>
      </c>
      <c r="C212" s="147" t="s">
        <v>2702</v>
      </c>
      <c r="D212" s="21"/>
      <c r="G212" s="27" t="s">
        <v>2621</v>
      </c>
      <c r="H212" s="148" t="s">
        <v>2703</v>
      </c>
      <c r="J212" s="27" t="s">
        <v>2623</v>
      </c>
      <c r="K212" s="147" t="s">
        <v>2704</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2020-12-27T21:35:47Z</cp:lastPrinted>
  <dcterms:created xsi:type="dcterms:W3CDTF">2020-10-14T21:57:42Z</dcterms:created>
  <dcterms:modified xsi:type="dcterms:W3CDTF">2020-12-27T21:37:07Z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