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<sst xmlns="http://schemas.openxmlformats.org/spreadsheetml/2006/main" count="3426" uniqueCount="2727">
  <si>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</si>
  <si>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</si>
  <si>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</si>
  <si>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</si>
  <si>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</si>
  <si>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</si>
  <si>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</si>
  <si>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</si>
  <si>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</si>
  <si>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</si>
  <si>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</si>
  <si>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</si>
  <si>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</si>
  <si>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</si>
  <si>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</si>
  <si>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</si>
  <si>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</si>
  <si>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</si>
  <si>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</si>
  <si>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</si>
  <si>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</si>
  <si>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</si>
  <si>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</si>
  <si>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</si>
  <si>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</si>
  <si>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</si>
  <si>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</si>
  <si>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</si>
  <si>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</si>
  <si>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</si>
  <si>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</si>
  <si>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</si>
  <si>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</si>
  <si>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</si>
  <si>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</si>
  <si>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</si>
  <si>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</si>
  <si>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</si>
  <si>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</si>
  <si>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</si>
  <si>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</si>
  <si>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</si>
  <si>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</si>
  <si>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</si>
  <si>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</si>
  <si>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</si>
  <si>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</si>
  <si>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</si>
  <si>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</si>
  <si>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</si>
  <si>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</si>
  <si>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</si>
  <si>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</si>
  <si>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</si>
  <si>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</si>
  <si>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</si>
  <si>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</si>
  <si>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</si>
  <si>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</si>
  <si>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</si>
  <si>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</si>
  <si>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</si>
  <si>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</si>
  <si>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</si>
  <si>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</si>
  <si>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</si>
  <si>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</si>
  <si>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</si>
  <si>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</si>
  <si>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</si>
  <si>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</si>
  <si>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</si>
  <si>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</si>
  <si>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</si>
  <si>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</si>
  <si>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</si>
  <si>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</si>
  <si>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</si>
  <si>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</si>
  <si>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</si>
  <si>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</si>
  <si>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</si>
  <si>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</si>
  <si>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</si>
  <si>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</si>
  <si>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</si>
  <si>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</si>
  <si>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</si>
  <si>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</si>
  <si>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</si>
  <si>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</si>
  <si>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</si>
  <si>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</si>
  <si>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</si>
  <si>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</si>
  <si>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</si>
  <si>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</si>
  <si>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</si>
  <si>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</si>
  <si>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</si>
  <si>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</si>
  <si>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</si>
  <si>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</si>
  <si>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</si>
  <si>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</si>
  <si>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</si>
  <si>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</si>
  <si>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</si>
  <si>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</si>
  <si>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</si>
  <si>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</si>
  <si>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</si>
  <si>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</si>
  <si>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</si>
  <si>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</si>
  <si>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</si>
  <si>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</si>
  <si>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</si>
  <si>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</si>
  <si>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</si>
  <si>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</si>
  <si>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</si>
  <si>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</si>
  <si>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</si>
  <si>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</si>
  <si>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</si>
  <si>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</si>
  <si>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</si>
  <si>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</si>
  <si>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</si>
  <si>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</si>
  <si>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</si>
  <si>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</si>
  <si>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</si>
  <si>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</si>
  <si>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</si>
  <si>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</si>
  <si>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</si>
  <si>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</si>
  <si>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</si>
  <si>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</si>
  <si>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</si>
  <si>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</si>
  <si>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</si>
  <si>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</si>
  <si>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</si>
  <si>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</si>
  <si>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</si>
  <si>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</si>
  <si>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</si>
  <si>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</si>
  <si>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</si>
  <si>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</si>
  <si>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</si>
  <si>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</si>
  <si>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</si>
  <si>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</si>
  <si>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</si>
  <si>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</si>
  <si>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</si>
  <si>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</si>
  <si>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</si>
  <si>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</si>
  <si>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</si>
  <si>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</si>
  <si>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</si>
  <si>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</si>
  <si>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</si>
  <si>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</si>
  <si>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</si>
  <si>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</si>
  <si>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</si>
  <si>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</si>
  <si>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</si>
  <si>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</si>
  <si>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</si>
  <si>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</si>
  <si>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</si>
  <si>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</si>
  <si>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</si>
  <si>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</si>
  <si>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</si>
  <si>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</si>
  <si>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</si>
  <si>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</si>
  <si>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</si>
  <si>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</si>
  <si>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</si>
  <si>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</si>
  <si>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</si>
  <si>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</si>
  <si>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</si>
  <si>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</si>
  <si>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</si>
  <si>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</si>
  <si>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</si>
  <si>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</si>
  <si>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</si>
  <si>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</si>
  <si>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</si>
  <si>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</si>
  <si>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</si>
  <si>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</si>
  <si>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</si>
  <si>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</si>
  <si>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</si>
  <si>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</si>
  <si>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</si>
  <si>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</si>
  <si>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</si>
  <si>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</si>
  <si>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</si>
  <si>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</si>
  <si>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</si>
  <si>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</si>
  <si>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</si>
  <si>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</si>
  <si>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</si>
  <si>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</si>
  <si>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</si>
  <si>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</si>
  <si>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</si>
  <si>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</si>
  <si>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</si>
  <si>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</si>
  <si>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</si>
  <si>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</si>
  <si>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</si>
  <si>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</si>
  <si>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</si>
  <si>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</si>
  <si>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</si>
  <si>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</si>
  <si>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</si>
  <si>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</si>
  <si>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</si>
  <si>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</si>
  <si>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</si>
  <si>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</si>
  <si>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</si>
  <si>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</si>
  <si>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</si>
  <si>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</si>
  <si>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</si>
  <si>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</si>
  <si>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</si>
  <si>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</si>
  <si>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</si>
  <si>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</si>
  <si>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</si>
  <si>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</si>
  <si>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</si>
  <si>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</si>
  <si>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</si>
  <si>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</si>
  <si>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</si>
  <si>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</si>
  <si>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</si>
  <si>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</si>
  <si>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</si>
  <si>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</si>
  <si>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</si>
  <si>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</si>
  <si>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</si>
  <si>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</si>
  <si>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</si>
  <si>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</si>
  <si>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</si>
  <si>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</si>
  <si>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</si>
  <si>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</si>
  <si>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</si>
  <si>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</si>
  <si>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</si>
  <si>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</si>
  <si>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</si>
  <si>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</si>
  <si>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</si>
  <si>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</si>
  <si>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</si>
  <si>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</si>
  <si>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</si>
  <si>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</si>
  <si>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</si>
  <si>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</si>
  <si>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</si>
  <si>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</si>
  <si>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</si>
  <si>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</si>
  <si>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</si>
  <si>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</si>
  <si>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</si>
  <si>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</si>
  <si>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</si>
  <si>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</si>
  <si>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</si>
  <si>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</si>
  <si>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</si>
  <si>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</si>
  <si>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</si>
  <si>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</si>
  <si>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</si>
  <si>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</si>
  <si>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</si>
  <si>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</si>
  <si>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</si>
  <si>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</si>
  <si>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</si>
  <si>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</si>
  <si>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</si>
  <si>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</si>
  <si>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</si>
  <si>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</si>
  <si>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</si>
  <si>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</si>
  <si>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</si>
  <si>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</si>
  <si>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</si>
  <si>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</si>
  <si>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</si>
  <si>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</si>
  <si>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</si>
  <si>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</si>
  <si>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</si>
  <si>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</si>
  <si>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</si>
  <si>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</si>
  <si>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</si>
  <si>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</si>
  <si>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</si>
  <si>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</si>
  <si>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</si>
  <si>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</si>
  <si>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</si>
  <si>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</si>
  <si>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</si>
  <si>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</si>
  <si>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</si>
  <si>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</si>
  <si>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</si>
  <si>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</si>
  <si>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</si>
  <si>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</si>
  <si>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</si>
  <si>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</si>
  <si>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</si>
  <si>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</si>
  <si>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</si>
  <si>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</si>
  <si>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</si>
  <si>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</si>
  <si>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</si>
  <si>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</si>
  <si>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</si>
  <si>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</si>
  <si>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</si>
  <si>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</si>
  <si>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</si>
  <si>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</si>
  <si>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</si>
  <si>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</si>
  <si>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</si>
  <si>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</si>
  <si>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</si>
  <si>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</si>
  <si>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</si>
  <si>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</si>
  <si>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</si>
  <si>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</si>
  <si>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</si>
  <si>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</si>
  <si>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</si>
  <si>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</si>
  <si>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</si>
  <si>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</si>
  <si>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</si>
  <si>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</si>
  <si>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</si>
  <si>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</si>
  <si>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</si>
  <si>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</si>
  <si>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</si>
  <si>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</si>
  <si>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</si>
  <si>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</si>
  <si>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</si>
  <si>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</si>
  <si>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</si>
  <si>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</si>
  <si>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</si>
  <si>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</si>
  <si>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</si>
  <si>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</si>
  <si>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</si>
  <si>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</si>
  <si>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</si>
  <si>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</si>
  <si>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</si>
  <si>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</si>
  <si>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</si>
  <si>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</si>
  <si>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</si>
  <si>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</si>
  <si>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</si>
  <si>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</si>
  <si>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</si>
  <si>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</si>
  <si>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</si>
  <si>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</si>
  <si>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</si>
  <si>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</si>
  <si>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</si>
  <si>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</si>
  <si>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</si>
  <si>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</si>
  <si>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</si>
  <si>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</si>
  <si>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</si>
  <si>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</si>
  <si>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</si>
  <si>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</si>
  <si>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</si>
  <si>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</si>
  <si>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</si>
  <si>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</si>
  <si>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</si>
  <si>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</si>
  <si>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</si>
  <si>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</si>
  <si>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</si>
  <si>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</si>
  <si>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</si>
  <si>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</si>
  <si>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</si>
  <si>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</si>
  <si>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</si>
  <si>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</si>
  <si>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</si>
  <si>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</si>
  <si>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</si>
  <si>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</si>
  <si>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</si>
  <si>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</si>
  <si>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</si>
  <si>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</si>
  <si>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</si>
  <si>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</si>
  <si>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</si>
  <si>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</si>
  <si>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</si>
  <si>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</si>
  <si>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</si>
  <si>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</si>
  <si>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</si>
  <si>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</si>
  <si>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</si>
  <si>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</si>
  <si>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</si>
  <si>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</si>
  <si>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</si>
  <si>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</si>
  <si>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</si>
  <si>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</si>
  <si>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</si>
  <si>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</si>
  <si>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</si>
  <si>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</si>
  <si>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</si>
  <si>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</si>
  <si>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</si>
  <si>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</si>
  <si>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</si>
  <si>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</si>
  <si>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</si>
  <si>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</si>
  <si>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</si>
  <si>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</si>
  <si>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</si>
  <si>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</si>
  <si>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</si>
  <si>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</si>
  <si>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</si>
  <si>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</si>
  <si>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</si>
  <si>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</si>
  <si>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</si>
  <si>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</si>
  <si>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</si>
  <si>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</si>
  <si>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</si>
  <si>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</si>
  <si>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</si>
  <si>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</si>
  <si>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</si>
  <si>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</si>
  <si>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</si>
  <si>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</si>
  <si>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</si>
  <si>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</si>
  <si>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</si>
  <si>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</si>
  <si>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</si>
  <si>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</si>
  <si>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</si>
  <si>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</si>
  <si>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</si>
  <si>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</si>
  <si>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</si>
  <si>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</si>
  <si>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</si>
  <si>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</si>
  <si>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</si>
  <si>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</si>
  <si>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</si>
  <si>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</si>
  <si>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</si>
  <si>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</si>
  <si>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</si>
  <si>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</si>
  <si>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</si>
  <si>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</si>
  <si>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</si>
  <si>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</si>
  <si>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</si>
  <si>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</si>
  <si>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</si>
  <si>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</si>
  <si>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</si>
  <si>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</si>
  <si>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</si>
  <si>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</si>
  <si>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</si>
  <si>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</si>
  <si>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</si>
  <si>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</si>
  <si>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</si>
  <si>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</si>
  <si>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</si>
  <si>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</si>
  <si>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</si>
  <si>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</si>
  <si>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</si>
  <si>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</si>
  <si>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</si>
  <si>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</si>
  <si>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</si>
  <si>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</si>
  <si>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</si>
  <si>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</si>
  <si>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</si>
  <si>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</si>
  <si>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</si>
  <si>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</si>
  <si>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</si>
  <si>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</si>
  <si>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</si>
  <si>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</si>
  <si>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</si>
  <si>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</si>
  <si>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</si>
  <si>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</si>
  <si>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</si>
  <si>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</si>
  <si>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</si>
  <si>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</si>
  <si>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</si>
  <si>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</si>
  <si>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</si>
  <si>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</si>
  <si>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</si>
  <si>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</si>
  <si>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</si>
  <si>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</si>
  <si>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</si>
  <si>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</si>
  <si>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</si>
  <si>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</si>
  <si>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</si>
  <si>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</si>
  <si>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</si>
  <si>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</si>
  <si>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</si>
  <si>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</si>
  <si>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</si>
  <si>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</si>
  <si>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</si>
  <si>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</si>
  <si>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</si>
  <si>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</si>
  <si>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</si>
  <si>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</si>
  <si>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</si>
  <si>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</si>
  <si>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</si>
  <si>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</si>
  <si>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</si>
  <si>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</si>
  <si>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</si>
  <si>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</si>
  <si>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</si>
  <si>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</si>
  <si>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</si>
  <si>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</si>
  <si>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</si>
  <si>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</si>
  <si>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</si>
  <si>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</si>
  <si>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</si>
  <si>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</si>
  <si>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</si>
  <si>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</si>
  <si>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</si>
  <si>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</si>
  <si>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</si>
  <si>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</si>
  <si>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</si>
  <si>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</si>
  <si>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</si>
  <si>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</si>
  <si>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</si>
  <si>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</si>
  <si>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</si>
  <si>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</si>
  <si>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</si>
  <si>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</si>
  <si>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</si>
  <si>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</si>
  <si>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</si>
  <si>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</si>
  <si>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</si>
  <si>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</si>
  <si>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</si>
  <si>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</si>
  <si>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</si>
  <si>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</si>
  <si>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</si>
  <si>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</si>
  <si>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</si>
  <si>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</si>
  <si>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</si>
  <si>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</si>
  <si>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</si>
  <si>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</si>
  <si>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</si>
  <si>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</si>
  <si>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</si>
  <si>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</si>
  <si>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</si>
  <si>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</si>
  <si>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</si>
  <si>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</si>
  <si>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</si>
  <si>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</si>
  <si>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</si>
  <si>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</si>
  <si>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</si>
  <si>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</si>
  <si>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</si>
  <si>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</si>
  <si>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</si>
  <si>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</si>
  <si>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</si>
  <si>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</si>
  <si>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</si>
  <si>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</si>
  <si>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</si>
  <si>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</si>
  <si>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</si>
  <si>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</si>
  <si>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</si>
  <si>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</si>
  <si>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</si>
  <si>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</si>
  <si>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</si>
  <si>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</si>
  <si>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</si>
  <si>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</si>
  <si>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</si>
  <si>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</si>
  <si>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</si>
  <si>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</si>
  <si>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</si>
  <si>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</si>
  <si>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</si>
  <si>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</si>
  <si>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</si>
  <si>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</si>
  <si>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</si>
  <si>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</si>
  <si>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</si>
  <si>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</si>
  <si>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</si>
  <si>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</si>
  <si>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</si>
  <si>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</si>
  <si>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</si>
  <si>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</si>
  <si>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</si>
  <si>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</si>
  <si>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</si>
  <si>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</si>
  <si>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</si>
  <si>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</si>
  <si>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</si>
  <si>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</si>
  <si>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</si>
  <si>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</si>
  <si>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</si>
  <si>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</si>
  <si>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</si>
  <si>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</si>
  <si>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</si>
  <si>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</si>
  <si>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</si>
  <si>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</si>
  <si>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</si>
  <si>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</si>
  <si>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</si>
  <si>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</si>
  <si>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</si>
  <si>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</si>
  <si>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</si>
  <si>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</si>
  <si>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</si>
  <si>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</si>
  <si>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</si>
  <si>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</si>
  <si>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</si>
  <si>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</si>
  <si>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</si>
  <si>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</si>
  <si>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</si>
  <si>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</si>
  <si>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</si>
  <si>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</si>
  <si>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</si>
  <si>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</si>
  <si>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</si>
  <si>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</si>
  <si>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</si>
  <si>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</si>
  <si>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</si>
  <si>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</si>
  <si>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</si>
  <si>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</si>
  <si>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</si>
  <si>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</si>
  <si>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</si>
  <si>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</si>
  <si>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</si>
  <si>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</si>
  <si>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</si>
  <si>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</si>
  <si>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</si>
  <si>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</si>
  <si>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</si>
  <si>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</si>
  <si>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</si>
  <si>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</si>
  <si>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</si>
  <si>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</si>
  <si>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</si>
  <si>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</si>
  <si>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</si>
  <si>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</si>
  <si>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</si>
  <si>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</si>
  <si>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</si>
  <si>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</si>
  <si>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</si>
  <si>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</si>
  <si>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</si>
  <si>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</si>
  <si>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</si>
  <si>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</si>
  <si>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</si>
  <si>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</si>
  <si>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</si>
  <si>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</si>
  <si>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</si>
  <si>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</si>
  <si>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</si>
  <si>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</si>
  <si>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</si>
  <si>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</si>
  <si>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</si>
  <si>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</si>
  <si>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</si>
  <si>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</si>
  <si>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</si>
  <si>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</si>
  <si>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</si>
  <si>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</si>
  <si>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</si>
  <si>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</si>
  <si>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</si>
  <si>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</si>
  <si>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</si>
  <si>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</si>
  <si>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</si>
  <si>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</si>
  <si>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</si>
  <si>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</si>
  <si>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</si>
  <si>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</si>
  <si>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</si>
  <si>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</si>
  <si>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</si>
  <si>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</si>
  <si>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</si>
  <si>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</si>
  <si>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</si>
  <si>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</si>
  <si>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</si>
  <si>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</si>
  <si>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</si>
  <si>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</si>
  <si>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</si>
  <si>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</si>
  <si>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</si>
  <si>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</si>
  <si>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</si>
  <si>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</si>
  <si>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</si>
  <si>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</si>
  <si>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</si>
  <si>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</si>
  <si>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</si>
  <si>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</si>
  <si>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</si>
  <si>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</si>
  <si>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</si>
  <si>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</si>
  <si>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</si>
  <si>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</si>
  <si>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</si>
  <si>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</si>
  <si>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</si>
  <si>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</si>
  <si>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</si>
  <si>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</si>
  <si>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</si>
  <si>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</si>
  <si>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</si>
  <si>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</si>
  <si>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</si>
  <si>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</si>
  <si>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</si>
  <si>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</si>
  <si>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</si>
  <si>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</si>
  <si>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</si>
  <si>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</si>
  <si>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</si>
  <si>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</si>
  <si>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</si>
  <si>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</si>
  <si>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</si>
  <si>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</si>
  <si>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</si>
  <si>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</si>
  <si>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</si>
  <si>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</si>
  <si>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</si>
  <si>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</si>
  <si>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</si>
  <si>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</si>
  <si>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</si>
  <si>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</si>
  <si>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</si>
  <si>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</si>
  <si>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</si>
  <si>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</si>
  <si>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</si>
  <si>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</si>
  <si>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</si>
  <si>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</si>
  <si>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</si>
  <si>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</si>
  <si>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</si>
  <si>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</si>
  <si>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</si>
  <si>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</si>
  <si>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</si>
  <si>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</si>
  <si>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</si>
  <si>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</si>
  <si>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</si>
  <si>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</si>
  <si>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</si>
  <si>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</si>
  <si>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</si>
  <si>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</si>
  <si>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</si>
  <si>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</si>
  <si>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</si>
  <si>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</si>
  <si>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</si>
  <si>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</si>
  <si>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</si>
  <si>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</si>
  <si>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</si>
  <si>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</si>
  <si>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</si>
  <si>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</si>
  <si>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</si>
  <si>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</si>
  <si>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</si>
  <si>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</si>
  <si>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</si>
  <si>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</si>
  <si>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</si>
  <si>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</si>
  <si>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</si>
  <si>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</si>
  <si>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</si>
  <si>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</si>
  <si>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</si>
  <si>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</si>
  <si>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</si>
  <si>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</si>
  <si>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</si>
  <si>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</si>
  <si>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</si>
  <si>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</si>
  <si>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</si>
  <si>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</si>
  <si>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</si>
  <si>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</si>
  <si>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</si>
  <si>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</si>
  <si>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</si>
  <si>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</si>
  <si>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</si>
  <si>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</si>
  <si>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</si>
  <si>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</si>
  <si>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</si>
  <si>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</si>
  <si>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</si>
  <si>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</si>
  <si>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</si>
  <si>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</si>
  <si>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</si>
  <si>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</si>
  <si>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</si>
  <si>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</si>
  <si>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</si>
  <si>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</si>
  <si>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</si>
  <si>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</si>
  <si>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</si>
  <si>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</si>
  <si>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</si>
  <si>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</si>
  <si>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</si>
  <si>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</si>
  <si>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</si>
  <si>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</si>
  <si>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</si>
  <si>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</si>
  <si>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</si>
  <si>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</si>
  <si>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</si>
  <si>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</si>
  <si>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</si>
  <si>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</si>
  <si>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</si>
  <si>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</si>
  <si>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</si>
  <si>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</si>
  <si>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</si>
  <si>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</si>
  <si>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</si>
  <si>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</si>
  <si>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</si>
  <si>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</si>
  <si>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</si>
  <si>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</si>
  <si>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</si>
  <si>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</si>
  <si>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</si>
  <si>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</si>
  <si>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</si>
  <si>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</si>
  <si>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</si>
  <si>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</si>
  <si>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</si>
  <si>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</si>
  <si>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</si>
  <si>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</si>
  <si>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</si>
  <si>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</si>
  <si>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</si>
  <si>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</si>
  <si>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</si>
  <si>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</si>
  <si>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</si>
  <si>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</si>
  <si>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</si>
  <si>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</si>
  <si>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</si>
  <si>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</si>
  <si>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</si>
  <si>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</si>
  <si>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</si>
  <si>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</si>
  <si>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</si>
  <si>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</si>
  <si>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</si>
  <si>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</si>
  <si>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</si>
  <si>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</si>
  <si>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</si>
  <si>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</si>
  <si>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</si>
  <si>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</si>
  <si>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</si>
  <si>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</si>
  <si>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</si>
  <si>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</si>
  <si>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</si>
  <si>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</si>
  <si>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</si>
  <si>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</si>
  <si>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</si>
  <si>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</si>
  <si>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</si>
  <si>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</si>
  <si>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</si>
  <si>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</si>
  <si>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</si>
  <si>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</si>
  <si>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</si>
  <si>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</si>
  <si>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</si>
  <si>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</si>
  <si>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</si>
  <si>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</si>
  <si>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</si>
  <si>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</si>
  <si>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</si>
  <si>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</si>
  <si>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</si>
  <si>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</si>
  <si>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</si>
  <si>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</si>
  <si>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</si>
  <si>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</si>
  <si>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</si>
  <si>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</si>
  <si>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</si>
  <si>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</si>
  <si>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</si>
  <si>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</si>
  <si>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</si>
  <si>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</si>
  <si>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</si>
  <si>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</si>
  <si>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</si>
  <si>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</si>
  <si>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</si>
  <si>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</si>
  <si>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</si>
  <si>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</si>
  <si>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</si>
  <si>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</si>
  <si>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</si>
  <si>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</si>
  <si>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</si>
  <si>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</si>
  <si>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</si>
  <si>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</si>
  <si>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</si>
  <si>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</si>
  <si>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</si>
  <si>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</si>
  <si>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</si>
  <si>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</si>
  <si>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</si>
  <si>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</si>
  <si>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</si>
  <si>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</si>
  <si>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</si>
  <si>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</si>
  <si>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</si>
  <si>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</si>
  <si>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</si>
  <si>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</si>
  <si>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</si>
  <si>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</si>
  <si>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</si>
  <si>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</si>
  <si>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</si>
  <si>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</si>
  <si>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</si>
  <si>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</si>
  <si>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</si>
  <si>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</si>
  <si>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</si>
  <si>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</si>
  <si>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</si>
  <si>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</si>
  <si>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</si>
  <si>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</si>
  <si>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</si>
  <si>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</si>
  <si>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</si>
  <si>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</si>
  <si>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</si>
  <si>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</si>
  <si>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</si>
  <si>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</si>
  <si>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</si>
  <si>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</si>
  <si>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</si>
  <si>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</si>
  <si>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</si>
  <si>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</si>
  <si>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</si>
  <si>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</si>
  <si>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</si>
  <si>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</si>
  <si>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</si>
  <si>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</si>
  <si>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</si>
  <si>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</si>
  <si>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</si>
  <si>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</si>
  <si>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</si>
  <si>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</si>
  <si>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</si>
  <si>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</si>
  <si>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</si>
  <si>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</si>
  <si>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</si>
  <si>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</si>
  <si>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</si>
  <si>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</si>
  <si>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</si>
  <si>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</si>
  <si>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</si>
  <si>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</si>
  <si>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</si>
  <si>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</si>
  <si>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</si>
  <si>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</si>
  <si>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</si>
  <si>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</si>
  <si>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</si>
  <si>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</si>
  <si>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</si>
  <si>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</si>
  <si>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</si>
  <si>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</si>
  <si>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</si>
  <si>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</si>
  <si>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</si>
  <si>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</si>
  <si>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</si>
  <si>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</si>
  <si>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</si>
  <si>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</si>
  <si>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</si>
  <si>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</si>
  <si>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</si>
  <si>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</si>
  <si>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</si>
  <si>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</si>
  <si>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</si>
  <si>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</si>
  <si>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</si>
  <si>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</si>
  <si>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</si>
  <si>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</si>
  <si>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</si>
  <si>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</si>
  <si>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</si>
  <si>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</si>
  <si>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</si>
  <si>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</si>
  <si>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</si>
  <si>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</si>
  <si>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</si>
  <si>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</si>
  <si>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</si>
  <si>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</si>
  <si>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</si>
  <si>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</si>
  <si>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</si>
  <si>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</si>
  <si>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</si>
  <si>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</si>
  <si>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</si>
  <si>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</si>
  <si>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</si>
  <si>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</si>
  <si>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</si>
  <si>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</si>
  <si>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</si>
  <si>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</si>
  <si>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</si>
  <si>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</si>
  <si>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</si>
  <si>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</si>
  <si>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</si>
  <si>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</si>
  <si>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</si>
  <si>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</si>
  <si>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</si>
  <si>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</si>
  <si>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</si>
  <si>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</si>
  <si>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</si>
  <si>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</si>
  <si>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</si>
  <si>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</si>
  <si>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</si>
  <si>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</si>
  <si>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</si>
  <si>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</si>
  <si>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</si>
  <si>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</si>
  <si>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</si>
  <si>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</si>
  <si>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</si>
  <si>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</si>
  <si>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</si>
  <si>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</si>
  <si>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</si>
  <si>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</si>
  <si>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</si>
  <si>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</si>
  <si>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</si>
  <si>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</si>
  <si>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</si>
  <si>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</si>
  <si>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</si>
  <si>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</si>
  <si>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</si>
  <si>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</si>
  <si>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</si>
  <si>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</si>
  <si>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</si>
  <si>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</si>
  <si>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</si>
  <si>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</si>
  <si>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</si>
  <si>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</si>
  <si>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</si>
  <si>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</si>
  <si>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</si>
  <si>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</si>
  <si>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</si>
  <si>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</si>
  <si>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</si>
  <si>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</si>
  <si>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</si>
  <si>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</si>
  <si>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</si>
  <si>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</si>
  <si>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</si>
  <si>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</si>
  <si>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</si>
  <si>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</si>
  <si>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</si>
  <si>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</si>
  <si>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</si>
  <si>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</si>
  <si>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</si>
  <si>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</si>
  <si>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</si>
  <si>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</si>
  <si>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</si>
  <si>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</si>
  <si>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</si>
  <si>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</si>
  <si>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</si>
  <si>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</si>
  <si>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</si>
  <si>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</si>
  <si>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</si>
  <si>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</si>
  <si>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</si>
  <si>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</si>
  <si>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</si>
  <si>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</si>
  <si>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</si>
  <si>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</si>
  <si>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</si>
  <si>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</si>
  <si>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</si>
  <si>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</si>
  <si>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</si>
  <si>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</si>
  <si>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</si>
  <si>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</si>
  <si>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</si>
  <si>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</si>
  <si>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</si>
  <si>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</si>
  <si>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</si>
  <si>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</si>
  <si>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</si>
  <si>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</si>
  <si>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</si>
  <si>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</si>
  <si>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</si>
  <si>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</si>
  <si>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</si>
  <si>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</si>
  <si>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</si>
  <si>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</si>
  <si>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</si>
  <si>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</si>
  <si>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</si>
  <si>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</si>
  <si>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</si>
  <si>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</si>
  <si>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</si>
  <si>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</si>
  <si>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</si>
  <si>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</si>
  <si>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</si>
  <si>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</si>
  <si>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</si>
  <si>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</si>
  <si>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</si>
  <si>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</si>
  <si>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</si>
  <si>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</si>
  <si>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</si>
  <si>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</si>
  <si>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</si>
  <si>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</si>
  <si>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</si>
  <si>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</si>
  <si>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</si>
  <si>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</si>
  <si>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</si>
  <si>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</si>
  <si>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</si>
  <si>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</si>
  <si>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</si>
  <si>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</si>
  <si>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</si>
  <si>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</si>
  <si>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</si>
  <si>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</si>
  <si>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</si>
  <si>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</si>
  <si>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</si>
  <si>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</si>
  <si>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</si>
  <si>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</si>
  <si>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</si>
  <si>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</si>
  <si>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</si>
  <si>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</si>
  <si>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</si>
  <si>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</si>
  <si>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</si>
  <si>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</si>
  <si>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</si>
  <si>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</si>
  <si>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</si>
  <si>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</si>
  <si>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</si>
  <si>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</si>
  <si>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</si>
  <si>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</si>
  <si>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</si>
  <si>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</si>
  <si>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</si>
  <si>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</si>
  <si>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</si>
  <si>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</si>
  <si>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</si>
  <si>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</si>
  <si>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</si>
  <si>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</si>
  <si>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</si>
  <si>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</si>
  <si>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</si>
  <si>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</si>
  <si>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</si>
  <si>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</si>
  <si>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</si>
  <si>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</si>
  <si>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</si>
  <si>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</si>
  <si>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</si>
  <si>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</si>
  <si>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</si>
  <si>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</si>
  <si>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</si>
  <si>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</si>
  <si>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</si>
  <si>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</si>
  <si>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</si>
  <si>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</si>
  <si>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</si>
  <si>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</si>
  <si>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</si>
  <si>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</si>
  <si>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</si>
  <si>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</si>
  <si>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</si>
  <si>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</si>
  <si>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</si>
  <si>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</si>
  <si>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</si>
  <si>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</si>
  <si>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</si>
  <si>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</si>
  <si>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</si>
  <si>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</si>
  <si>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</si>
  <si>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</si>
  <si>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</si>
  <si>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</si>
  <si>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</si>
  <si>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</si>
  <si>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</si>
  <si>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</si>
  <si>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</si>
  <si>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</si>
  <si>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</si>
  <si>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</si>
  <si>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</si>
  <si>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</si>
  <si>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</si>
  <si>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</si>
  <si>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</si>
  <si>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</si>
  <si>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</si>
  <si>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</si>
  <si>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</si>
  <si>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</si>
  <si>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</si>
  <si>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</si>
  <si>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</si>
  <si>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</si>
  <si>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</si>
  <si>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</si>
  <si>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</si>
  <si>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</si>
  <si>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</si>
  <si>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</si>
  <si>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</si>
  <si>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</si>
  <si>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</si>
  <si>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</si>
  <si>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</si>
  <si>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</si>
  <si>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</si>
  <si>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</si>
  <si>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</si>
  <si>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</si>
  <si>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</si>
  <si>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</si>
  <si>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</si>
  <si>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</si>
  <si>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</si>
  <si>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</si>
  <si>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</si>
  <si>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</si>
  <si>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</si>
  <si>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</si>
  <si>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</si>
  <si>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</si>
  <si>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</si>
  <si>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</si>
  <si>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</si>
  <si>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</si>
  <si>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</si>
  <si>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</si>
  <si>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</si>
  <si>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</si>
  <si>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</si>
  <si>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</si>
  <si>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</si>
  <si>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</si>
  <si>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</si>
  <si>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</si>
  <si>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</si>
  <si>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</si>
  <si>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</si>
  <si>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</si>
  <si>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</si>
  <si>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</si>
  <si>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</si>
  <si>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</si>
  <si>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</si>
  <si>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</si>
  <si>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</si>
  <si>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</si>
  <si>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</si>
  <si>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</si>
  <si>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</si>
  <si>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</si>
  <si>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</si>
  <si>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</si>
  <si>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</si>
  <si>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</si>
  <si>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</si>
  <si>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</si>
  <si>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</si>
  <si>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</si>
  <si>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</si>
  <si>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</si>
  <si>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</si>
  <si>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</si>
  <si>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</si>
  <si>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</si>
  <si>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</si>
  <si>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</si>
  <si>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</si>
  <si>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</si>
  <si>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</si>
  <si>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</si>
  <si>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</si>
  <si>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</si>
  <si>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</si>
  <si>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</si>
  <si>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</si>
  <si>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</si>
  <si>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</si>
  <si>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</si>
  <si>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</si>
  <si>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</si>
  <si>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</si>
  <si>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</si>
  <si>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</si>
  <si>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</si>
  <si>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</si>
  <si>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</si>
  <si>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</si>
  <si>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</si>
  <si>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</si>
  <si>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</si>
  <si>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</si>
  <si>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</si>
  <si>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</si>
  <si>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</si>
  <si>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</si>
  <si>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</si>
  <si>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</si>
  <si>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</si>
  <si>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</si>
  <si>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</si>
  <si>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</si>
  <si>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</si>
  <si>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</si>
  <si>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</si>
  <si>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</si>
  <si>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</si>
  <si>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</si>
  <si>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</si>
  <si>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</si>
  <si>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</si>
  <si>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</si>
  <si>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</si>
  <si>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</si>
  <si>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</si>
  <si>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</si>
  <si>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</si>
  <si>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</si>
  <si>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</si>
  <si>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</si>
  <si>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</si>
  <si>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</si>
  <si>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</si>
  <si>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</si>
  <si>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</si>
  <si>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</si>
  <si>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</si>
  <si>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</si>
  <si>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</si>
  <si>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</si>
  <si>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</si>
  <si>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</si>
  <si>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</si>
  <si>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</si>
  <si>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</si>
  <si>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</si>
  <si>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</si>
  <si>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</si>
  <si>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</si>
  <si>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</si>
  <si>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</si>
  <si>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</si>
  <si>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</si>
  <si>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</si>
  <si>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</si>
  <si>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</si>
  <si>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</si>
  <si>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</si>
  <si>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</si>
  <si>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</si>
  <si>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</si>
  <si>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</si>
  <si>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</si>
  <si>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</si>
  <si>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</si>
  <si>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</si>
  <si>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</si>
  <si>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</si>
  <si>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</si>
  <si>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</si>
  <si>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</si>
  <si>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</si>
  <si>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</si>
  <si>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</si>
  <si>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</si>
  <si>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</si>
  <si>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</si>
  <si>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</si>
  <si>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</si>
  <si>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</si>
  <si>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</si>
  <si>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</si>
  <si>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</si>
  <si>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</si>
  <si>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</si>
  <si>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</si>
  <si>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</si>
  <si>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</si>
  <si>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</si>
  <si>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</si>
  <si>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</si>
  <si>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</si>
  <si>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</si>
  <si>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</si>
  <si>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</si>
  <si>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</si>
  <si>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</si>
  <si>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</si>
  <si>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</si>
  <si>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</si>
  <si>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</si>
  <si>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</si>
  <si>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</si>
  <si>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</si>
  <si>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</si>
  <si>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</si>
  <si>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</si>
  <si>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</si>
  <si>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</si>
  <si>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</si>
  <si>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</si>
  <si>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</si>
  <si>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</si>
  <si>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</si>
  <si>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</si>
  <si>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</si>
  <si>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</si>
  <si>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</si>
  <si>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</si>
  <si>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</si>
  <si>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</si>
  <si>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</si>
  <si>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</si>
  <si>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</si>
  <si>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</si>
  <si>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</si>
  <si>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</si>
  <si>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</si>
  <si>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</si>
  <si>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</si>
  <si>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</si>
  <si>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</si>
  <si>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</si>
  <si>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</si>
  <si>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</si>
  <si>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</si>
  <si>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</si>
  <si>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</si>
  <si>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</si>
  <si>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</si>
  <si>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</si>
  <si>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</si>
  <si>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</si>
  <si>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</si>
  <si>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</si>
  <si>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</si>
  <si>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</si>
  <si>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</si>
  <si>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</si>
  <si>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</si>
  <si>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</si>
  <si>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</si>
  <si>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</si>
  <si>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</si>
  <si>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</si>
  <si>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</si>
  <si>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</si>
  <si>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</si>
  <si>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</si>
  <si>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</si>
  <si>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</si>
  <si>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</si>
  <si>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</si>
  <si>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</si>
  <si>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</si>
  <si>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</si>
  <si>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</si>
  <si>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</si>
  <si>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</si>
  <si>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</si>
  <si>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</si>
  <si>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</si>
  <si>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</si>
  <si>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</si>
  <si>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</si>
  <si>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</si>
  <si>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</si>
  <si>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</si>
  <si>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</si>
  <si>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</si>
  <si>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</si>
  <si>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</si>
  <si>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</si>
  <si>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</si>
  <si>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</si>
  <si>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</si>
  <si>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</si>
  <si>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</si>
  <si>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</si>
  <si>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</si>
  <si>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</si>
  <si>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</si>
  <si>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</si>
  <si>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</si>
  <si>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</si>
  <si>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</si>
  <si>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</si>
  <si>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</si>
  <si>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</si>
  <si>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</si>
  <si>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</si>
  <si>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</si>
  <si>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</si>
  <si>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</si>
  <si>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</si>
  <si>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</si>
  <si>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</si>
  <si>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</si>
  <si>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</si>
  <si>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</si>
  <si>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</si>
  <si>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</si>
  <si>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</si>
  <si>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</si>
  <si>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</si>
  <si>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</si>
  <si>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</si>
  <si>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</si>
  <si>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</si>
  <si>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</si>
  <si>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</si>
  <si>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</si>
  <si>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</si>
  <si>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</si>
  <si>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</si>
  <si>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</si>
  <si>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</si>
  <si>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</si>
  <si>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</si>
  <si>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</si>
  <si>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</si>
  <si>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</si>
  <si>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</si>
  <si>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</si>
  <si>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</si>
  <si>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</si>
  <si>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</si>
  <si>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</si>
  <si>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</si>
  <si>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</si>
  <si>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</si>
  <si>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</si>
  <si>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</si>
  <si>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</si>
  <si>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</si>
  <si>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</si>
  <si>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</si>
  <si>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</si>
  <si>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</si>
  <si>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</si>
  <si>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</si>
  <si>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</si>
  <si>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</si>
  <si>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</si>
  <si>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</si>
  <si>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</si>
  <si>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</si>
  <si>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</si>
  <si>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</si>
  <si>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</si>
  <si>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</si>
  <si>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</si>
  <si>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</si>
  <si>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</si>
  <si>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</si>
  <si>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</si>
  <si>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</si>
  <si>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</si>
  <si>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</si>
  <si>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</si>
  <si>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</si>
  <si>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</si>
  <si>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</si>
  <si>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</si>
  <si>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</si>
  <si>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</si>
  <si>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</si>
  <si>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</si>
  <si>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</si>
  <si>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</si>
  <si>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</si>
  <si>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</si>
  <si>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</si>
  <si>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</si>
  <si>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</si>
  <si>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</si>
  <si>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</si>
  <si>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</si>
  <si>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</si>
  <si>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</si>
  <si>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</si>
  <si>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</si>
  <si>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</si>
  <si>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</si>
  <si>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</si>
  <si>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</si>
  <si>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</si>
  <si>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</si>
  <si>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</si>
  <si>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</si>
  <si>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</si>
  <si>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</si>
  <si>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</si>
  <si>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</si>
  <si>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</si>
  <si>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</si>
  <si>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</si>
  <si>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</si>
  <si>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</si>
  <si>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</si>
  <si>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</si>
  <si>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</si>
  <si>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</si>
  <si>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</si>
  <si>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</si>
  <si>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</si>
  <si>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</si>
  <si>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</si>
  <si>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</si>
  <si>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</si>
  <si>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</si>
  <si>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</si>
  <si>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</si>
  <si>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</si>
  <si>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</si>
  <si>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</si>
  <si>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</si>
  <si>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</si>
  <si>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</si>
  <si>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</si>
  <si>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</si>
  <si>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</si>
  <si>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</si>
  <si>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</si>
  <si>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</si>
  <si>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</si>
  <si>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</si>
  <si>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</si>
  <si>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</si>
  <si>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</si>
  <si>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</si>
  <si>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</si>
  <si>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</si>
  <si>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</si>
  <si>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</si>
  <si>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</si>
  <si>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</si>
  <si>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</si>
  <si>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</si>
  <si>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</si>
  <si>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</si>
  <si>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</si>
  <si>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</si>
  <si>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</si>
  <si>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</si>
  <si>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</si>
  <si>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</si>
  <si>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</si>
  <si>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</si>
  <si>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</si>
  <si>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</si>
  <si>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</si>
  <si>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</si>
  <si>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</si>
  <si>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</si>
  <si>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</si>
  <si>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</si>
  <si>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</si>
  <si>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</si>
  <si>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</si>
  <si>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</si>
  <si>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</si>
  <si>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</si>
  <si>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</si>
  <si>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</si>
  <si>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</si>
  <si>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</si>
  <si>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</si>
  <si>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</si>
  <si>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</si>
  <si>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</si>
  <si>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</si>
  <si>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</si>
  <si>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</si>
  <si>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</si>
  <si>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</si>
  <si>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</si>
  <si>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</si>
  <si>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</si>
  <si>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</si>
  <si>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</si>
  <si>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</si>
  <si>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</si>
  <si>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</si>
  <si>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</si>
  <si>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</si>
  <si>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</si>
  <si>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</si>
  <si>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</si>
  <si>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</si>
  <si>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</si>
  <si>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</si>
  <si>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</si>
  <si>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</si>
  <si>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</si>
  <si>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</si>
  <si>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</si>
  <si>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</si>
  <si>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</si>
  <si>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</si>
  <si>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</si>
  <si>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</si>
  <si>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</si>
  <si>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</si>
  <si>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</si>
  <si>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</si>
  <si>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</si>
  <si>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</si>
  <si>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</si>
  <si>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</si>
  <si>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</si>
  <si>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</si>
  <si>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</si>
  <si>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</si>
  <si>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</si>
  <si>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</si>
  <si>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</si>
  <si>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</si>
  <si>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</si>
  <si>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</si>
  <si>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</si>
  <si>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</si>
  <si>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</si>
  <si>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</si>
  <si>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</si>
  <si>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</si>
  <si>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</si>
  <si>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</si>
  <si>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</si>
  <si>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</si>
  <si>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</si>
  <si>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</si>
  <si>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</si>
  <si>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</si>
  <si>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</si>
  <si>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</si>
  <si>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</si>
  <si>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</si>
  <si>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</si>
  <si>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</si>
  <si>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</si>
  <si>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</si>
  <si>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</si>
  <si>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</si>
  <si>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</si>
  <si>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</si>
  <si>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</si>
  <si>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</si>
  <si>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</si>
  <si>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</si>
  <si>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</si>
  <si>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</si>
  <si>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</si>
  <si>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</si>
  <si>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</si>
  <si>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</si>
  <si>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</si>
  <si>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</si>
  <si>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</si>
  <si>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</si>
  <si>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</si>
  <si>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</si>
  <si>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</si>
  <si>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</si>
  <si>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</si>
  <si>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</si>
  <si>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</si>
  <si>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</si>
  <si>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</si>
  <si>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</si>
  <si>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</si>
  <si>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</si>
  <si>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</si>
  <si>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</si>
  <si>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</si>
  <si>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</si>
  <si>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</si>
  <si>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</si>
  <si>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</si>
  <si>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</si>
  <si>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</si>
  <si>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</si>
  <si>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</si>
  <si>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</si>
  <si>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</si>
  <si>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</si>
  <si>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</si>
  <si>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</si>
  <si>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</si>
  <si>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</si>
  <si>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</si>
  <si>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</si>
  <si>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</si>
  <si>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</si>
  <si>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</si>
  <si>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</si>
  <si>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</si>
  <si>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</si>
  <si>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</si>
  <si>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</si>
  <si>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</si>
  <si>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</si>
  <si>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</si>
  <si>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</si>
  <si>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</si>
  <si>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</si>
  <si>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</si>
  <si>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</si>
  <si>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</si>
  <si>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</si>
  <si>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</si>
  <si>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</si>
  <si>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</si>
  <si>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</si>
  <si>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</si>
  <si>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</si>
  <si>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</si>
  <si>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</si>
  <si>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</si>
  <si>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</si>
  <si>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</si>
  <si>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</si>
  <si>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</si>
  <si>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</si>
  <si>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</si>
  <si>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</si>
  <si>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</si>
  <si>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</si>
  <si>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</si>
  <si>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</si>
  <si>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</si>
  <si>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</si>
  <si>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</si>
  <si>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</si>
  <si>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</si>
  <si>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</si>
  <si>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</si>
  <si>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</si>
  <si>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</si>
  <si>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</si>
  <si>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</si>
  <si>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</si>
  <si>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</si>
  <si>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</si>
  <si>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</si>
  <si>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</si>
  <si>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</si>
  <si>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</si>
  <si>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</si>
  <si>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</si>
  <si>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</si>
  <si>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</si>
  <si>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</si>
  <si>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</si>
  <si>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</si>
  <si>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</si>
  <si>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</si>
  <si>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</si>
  <si>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</si>
  <si>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</si>
  <si>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</si>
  <si>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</si>
  <si>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</si>
  <si>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</si>
  <si>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</si>
  <si>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</si>
  <si>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</si>
  <si>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</si>
  <si>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</si>
  <si>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</si>
  <si>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</si>
  <si>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</si>
  <si>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</si>
  <si>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</si>
  <si>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</si>
  <si>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</si>
  <si>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</si>
  <si>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</si>
  <si>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</si>
  <si>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</si>
  <si>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</si>
  <si>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</si>
  <si>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</si>
  <si>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</si>
  <si>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</si>
  <si>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</si>
  <si>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</si>
  <si>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</si>
  <si>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</si>
  <si>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</si>
  <si>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</si>
  <si>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</si>
  <si>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</si>
  <si>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</si>
  <si>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</si>
  <si>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</si>
  <si>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</si>
  <si>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</si>
  <si>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</si>
  <si>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</si>
  <si>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</si>
  <si>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</si>
  <si>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</si>
  <si>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</si>
  <si>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</si>
  <si>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</si>
  <si>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</si>
  <si>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</si>
  <si>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</si>
  <si>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</si>
  <si>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</si>
  <si>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</si>
  <si>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</si>
  <si>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</si>
  <si>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</si>
  <si>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</si>
  <si>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</si>
  <si>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</si>
  <si>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</si>
  <si>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</si>
  <si>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</si>
  <si>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</si>
  <si>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</si>
  <si>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</si>
  <si>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</si>
  <si>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</si>
  <si>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</si>
  <si>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</si>
  <si>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</si>
  <si>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</si>
  <si>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</si>
  <si>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</si>
  <si>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</si>
  <si>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</si>
  <si>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</si>
  <si>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</si>
  <si>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</si>
  <si>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</si>
  <si>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</si>
  <si>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</si>
  <si>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</si>
  <si>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</si>
  <si>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</si>
  <si>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</si>
  <si>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</si>
  <si>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</si>
  <si>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</si>
  <si>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</si>
  <si>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</si>
  <si>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</si>
  <si>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</si>
  <si>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</si>
  <si>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</si>
  <si>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</si>
  <si>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</si>
  <si>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</si>
  <si>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</si>
  <si>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</si>
  <si>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</si>
  <si>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</si>
  <si>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</si>
  <si>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</si>
  <si>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</si>
  <si>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</si>
  <si>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</si>
  <si>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</si>
  <si>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</si>
  <si>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</si>
  <si>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</si>
  <si>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</si>
  <si>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</si>
  <si>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</si>
  <si>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</si>
  <si>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</si>
  <si>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</si>
  <si>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</si>
  <si>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</si>
  <si>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</si>
  <si>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</si>
  <si>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</si>
  <si>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</si>
  <si>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</si>
  <si>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</si>
  <si>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</si>
  <si>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</si>
  <si>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</si>
  <si>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</si>
  <si>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</si>
  <si>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</si>
  <si>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</si>
  <si>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</si>
  <si>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</si>
  <si>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</si>
  <si>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</si>
  <si>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</si>
  <si>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</si>
  <si>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</si>
  <si>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</si>
  <si>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</si>
  <si>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</si>
  <si>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</si>
  <si>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</si>
  <si>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</si>
  <si>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</si>
  <si>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</si>
  <si>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</si>
  <si>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</si>
  <si>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</si>
  <si>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</si>
  <si>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</si>
  <si>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</si>
  <si>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</si>
  <si>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</si>
  <si>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</si>
  <si>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</si>
  <si>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</si>
  <si>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</si>
  <si>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</si>
  <si>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</si>
  <si>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</si>
  <si>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</si>
  <si>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</si>
  <si>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</si>
  <si>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</si>
  <si>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</si>
  <si>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</si>
  <si>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</si>
  <si>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</si>
  <si>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</si>
  <si>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</si>
  <si>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</si>
  <si>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</si>
  <si>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</si>
  <si>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</si>
  <si>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</si>
  <si>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</si>
  <si>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</si>
  <si>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</si>
  <si>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</si>
  <si>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</si>
  <si>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</si>
  <si>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</si>
  <si>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</si>
  <si>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</si>
  <si>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</si>
  <si>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</si>
  <si>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</si>
  <si>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</si>
  <si>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</si>
  <si>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</si>
  <si>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</si>
  <si>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</si>
  <si>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</si>
  <si>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</si>
  <si>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</si>
  <si>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</si>
  <si>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</si>
  <si>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</si>
  <si>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</si>
  <si>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</si>
  <si>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</si>
  <si>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</si>
  <si>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</si>
  <si>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</si>
  <si>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</si>
  <si>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</si>
  <si>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</si>
  <si>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</si>
  <si>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</si>
  <si>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</si>
  <si>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</si>
  <si>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</si>
  <si>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</si>
  <si>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</si>
  <si>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</si>
  <si>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</si>
  <si>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</si>
  <si>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</si>
  <si>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</si>
  <si>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</si>
  <si>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</si>
  <si>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</si>
  <si>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</si>
  <si>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</si>
  <si>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</si>
  <si>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</si>
  <si>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</si>
  <si>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</si>
  <si>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</si>
  <si>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</si>
  <si>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</si>
  <si>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</si>
  <si>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</si>
  <si>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</si>
  <si>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</si>
  <si>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</si>
  <si>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</si>
  <si>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</si>
  <si>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</si>
  <si>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</si>
  <si>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</si>
  <si>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</si>
  <si>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</si>
  <si>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</si>
  <si>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</si>
  <si>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</si>
  <si>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</si>
  <si>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</si>
  <si>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</si>
  <si>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</si>
  <si>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</si>
  <si>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</si>
  <si>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</si>
  <si>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</si>
  <si>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</si>
  <si>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</si>
  <si>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</si>
  <si>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</si>
  <si>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</si>
  <si>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</si>
  <si>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</si>
  <si>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</si>
  <si>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</si>
  <si>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</si>
  <si>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</si>
  <si>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</si>
  <si>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</si>
  <si>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</si>
  <si>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</si>
  <si>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</si>
  <si>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</si>
  <si>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</si>
  <si>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</si>
  <si>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</si>
  <si>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</si>
  <si>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</si>
  <si>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</si>
  <si>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</si>
  <si>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</si>
  <si>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</si>
  <si>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</si>
  <si>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</si>
  <si>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</si>
  <si>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</si>
  <si>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</si>
  <si>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</si>
  <si>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</si>
  <si>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</si>
  <si>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</si>
  <si>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</si>
  <si>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</si>
  <si>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</si>
  <si>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</si>
  <si>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</si>
  <si>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</si>
  <si>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</si>
  <si>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</si>
  <si>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</si>
  <si>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</si>
  <si>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</si>
  <si>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</si>
  <si>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</si>
  <si>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</si>
  <si>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</si>
  <si>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</si>
  <si>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</si>
  <si>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</si>
  <si>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</si>
  <si>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</si>
  <si>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</si>
  <si>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</si>
  <si>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</si>
  <si>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</si>
  <si>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</si>
  <si>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</si>
  <si>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</si>
  <si>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</si>
  <si>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</si>
  <si>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</si>
  <si>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</si>
  <si>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</si>
  <si>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</si>
  <si>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</si>
  <si>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</si>
  <si>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</si>
  <si>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</si>
  <si>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</si>
  <si>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</si>
  <si>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</si>
  <si>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</si>
  <si>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</si>
  <si>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</si>
  <si>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</si>
  <si>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</si>
  <si>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</si>
  <si>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</si>
  <si>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</si>
  <si>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</si>
  <si>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</si>
  <si>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</si>
  <si>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</si>
  <si>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</si>
  <si>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</si>
  <si>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</si>
  <si>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</si>
  <si>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</si>
  <si>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</si>
  <si>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</si>
  <si>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</si>
  <si>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</si>
  <si>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</si>
  <si>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</si>
  <si>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</si>
  <si>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</si>
  <si>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</si>
  <si>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</si>
  <si>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</si>
  <si>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</si>
  <si>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</si>
  <si>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</si>
  <si>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</si>
  <si>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</si>
  <si>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</si>
  <si>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</si>
  <si>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</si>
  <si>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</si>
  <si>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</si>
  <si>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</si>
  <si>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</si>
  <si>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</si>
  <si>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</si>
  <si>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</si>
  <si>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</si>
  <si>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</si>
  <si>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</si>
  <si>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</si>
  <si>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</si>
  <si>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</si>
  <si>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</si>
  <si>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</si>
  <si>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</si>
  <si>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</si>
  <si>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</si>
  <si>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</si>
  <si>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</si>
  <si>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</si>
  <si>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</si>
  <si>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</si>
  <si>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</si>
  <si>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</si>
  <si>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</si>
  <si>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</si>
  <si>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</si>
  <si>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</si>
  <si>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</si>
  <si>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</si>
  <si>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</si>
  <si>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</si>
  <si>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</si>
  <si>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</si>
  <si>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</si>
  <si>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</si>
  <si>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</si>
  <si>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</si>
  <si>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</si>
  <si>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</si>
  <si>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</si>
  <si>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</si>
  <si>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</si>
  <si>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</si>
  <si>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</si>
  <si>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</si>
  <si>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</si>
  <si>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</si>
  <si>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</si>
  <si>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</si>
  <si>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</si>
  <si>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</si>
  <si>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</si>
  <si>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</si>
  <si>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</si>
  <si>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</si>
  <si>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</si>
  <si>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</si>
  <si>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</si>
  <si>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</si>
  <si>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</si>
  <si>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</si>
  <si>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</si>
  <si>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</si>
  <si>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</si>
  <si>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</si>
  <si>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</si>
  <si>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</si>
  <si>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</si>
  <si>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</si>
  <si>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</si>
  <si>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</si>
  <si>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</si>
  <si>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</si>
  <si>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</si>
  <si>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</si>
  <si>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</si>
  <si>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</si>
  <si>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</si>
  <si>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</si>
  <si>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</si>
  <si>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</si>
  <si>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</si>
  <si>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</si>
  <si>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</si>
  <si>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</si>
  <si>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</si>
  <si>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</si>
  <si>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</si>
  <si>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</si>
  <si>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</si>
  <si>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</si>
  <si>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</si>
  <si>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</si>
  <si>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</si>
  <si>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</si>
  <si>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</si>
  <si>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</si>
  <si>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</si>
  <si>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</si>
  <si>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</si>
  <si>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</si>
  <si>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</si>
  <si>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</si>
  <si>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</si>
  <si>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</si>
  <si>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</si>
  <si>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</si>
  <si>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</si>
  <si>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</si>
  <si>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</si>
  <si>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</si>
  <si>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</si>
  <si>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</si>
  <si>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</si>
  <si>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</si>
  <si>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</si>
  <si>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</si>
  <si>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</si>
  <si>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</si>
  <si>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</si>
  <si>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</si>
  <si>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</si>
  <si>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</si>
  <si>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</si>
  <si>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</si>
  <si>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</si>
  <si>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</si>
  <si>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</si>
  <si>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</si>
  <si>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</si>
  <si>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</si>
  <si>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</si>
  <si>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</si>
  <si>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</si>
  <si>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</si>
  <si>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</si>
  <si>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</si>
  <si>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</si>
  <si>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</si>
  <si>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</si>
  <si>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</si>
  <si>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</si>
  <si>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</si>
  <si>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</si>
  <si>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</si>
  <si>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</si>
  <si>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</si>
  <si>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</si>
  <si>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</si>
  <si>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</si>
  <si>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</si>
  <si>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</si>
  <si>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</si>
  <si>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</si>
  <si>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</si>
  <si>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</si>
  <si>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</si>
  <si>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</si>
  <si>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</si>
  <si>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</si>
  <si>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</si>
  <si>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</si>
  <si>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</si>
  <si>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</si>
  <si>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</si>
  <si>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</si>
  <si>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</si>
  <si>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</si>
  <si>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</si>
  <si>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</si>
  <si>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</si>
  <si>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</si>
  <si>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</si>
  <si>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</si>
  <si>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</si>
  <si>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</si>
  <si>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</si>
  <si>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</si>
  <si>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</si>
  <si>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</si>
  <si>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</si>
  <si>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</si>
  <si>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</si>
  <si>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</si>
  <si>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</si>
  <si>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</si>
  <si>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</si>
  <si>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</si>
  <si>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</si>
  <si>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</si>
  <si>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</si>
  <si>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</si>
  <si>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</si>
  <si>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</si>
  <si>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</si>
  <si>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</si>
  <si>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</si>
  <si>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</si>
  <si>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</si>
  <si>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</si>
  <si>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</si>
  <si>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</si>
  <si>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</si>
  <si>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</si>
  <si>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</si>
  <si>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</si>
  <si>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</si>
  <si>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</si>
  <si>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</si>
  <si>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</si>
  <si>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</si>
  <si>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</si>
  <si>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</si>
  <si>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</si>
  <si>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</si>
  <si>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</si>
  <si>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</si>
  <si>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</si>
  <si>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</si>
  <si>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</si>
  <si>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</si>
  <si>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</si>
  <si>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</si>
  <si>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</si>
  <si>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</si>
  <si>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</si>
  <si>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</si>
  <si>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</si>
  <si>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</si>
  <si>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</si>
  <si>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</si>
  <si>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</si>
  <si>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</si>
  <si>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</si>
  <si>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</si>
  <si>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</si>
  <si>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</si>
  <si>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</si>
  <si>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</si>
  <si>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</si>
  <si>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</si>
  <si>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</si>
  <si>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</si>
  <si>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</si>
  <si>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</si>
  <si>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</si>
  <si>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</si>
  <si>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</si>
  <si>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</si>
  <si>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2021-70-70001062020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</si>
</sst>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46" zoomScaleNormal="46"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453</v>
      </c>
      <c r="I15" s="32" t="s">
        <v>2624</v>
      </c>
      <c r="J15" s="107"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179"/>
      <c r="I20" s="139" t="s">
        <v>453</v>
      </c>
      <c r="J20" s="140" t="s">
        <v>963</v>
      </c>
      <c r="K20" s="141">
        <v>2503033400</v>
      </c>
      <c r="L20" s="142"/>
      <c r="M20" s="142">
        <v>44561</v>
      </c>
      <c r="N20" s="127">
        <f>+(M20-L20)/30</f>
        <v>1485.3666666666666</v>
      </c>
      <c r="O20" s="130"/>
      <c r="U20" s="126"/>
      <c r="V20" s="104">
        <f ca="1">NOW()</f>
        <v>44192.729001967593</v>
      </c>
      <c r="W20" s="104">
        <f ca="1">NOW()</f>
        <v>44192.729001967593</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CORPORACION MULTISOCIAL SEMBRANDO VALORES CORMUVALORES</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2721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5"/>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5"/>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5"/>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5"/>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0" t="s">
        <v>2656</v>
      </c>
      <c r="I168" s="239"/>
      <c r="J168" s="240"/>
      <c r="K168" s="240"/>
      <c r="L168" s="240"/>
      <c r="M168" s="240"/>
      <c r="N168" s="240"/>
      <c r="O168" s="24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5"/>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25" x14ac:dyDescent="0.25">
      <c r="A179" s="9"/>
      <c r="B179" s="214" t="s">
        <v>2668</v>
      </c>
      <c r="C179" s="214"/>
      <c r="D179" s="214"/>
      <c r="E179" s="161">
        <v>0.02</v>
      </c>
      <c r="F179" s="160">
        <v>0.01</v>
      </c>
      <c r="G179" s="155">
        <f>IF(F179&gt;0,SUM(E179+F179),"")</f>
        <v>0.03</v>
      </c>
      <c r="H179" s="5"/>
      <c r="I179" s="214" t="s">
        <v>2670</v>
      </c>
      <c r="J179" s="214"/>
      <c r="K179" s="214"/>
      <c r="L179" s="214"/>
      <c r="M179" s="162"/>
      <c r="O179" s="8"/>
      <c r="Q179" s="19"/>
      <c r="R179" s="149" t="str">
        <f>IF(M179&gt;0,SUM(L179+M179),"")</f>
        <v/>
      </c>
      <c r="T179" s="19"/>
      <c r="U179" s="170" t="s">
        <v>1166</v>
      </c>
      <c r="V179" s="170"/>
      <c r="W179" s="170"/>
      <c r="X179" s="24">
        <v>0.02</v>
      </c>
      <c r="Y179" s="154"/>
      <c r="Z179" s="155" t="str">
        <f>IF(Y179&gt;0,SUM(E181+Y179),"")</f>
        <v/>
      </c>
      <c r="AA179" s="19"/>
      <c r="AB179" s="19"/>
    </row>
    <row r="180" spans="1:28" ht="23.25" hidden="1" x14ac:dyDescent="0.2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25" hidden="1" x14ac:dyDescent="0.2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75091002</v>
      </c>
      <c r="F185" s="91"/>
      <c r="G185" s="92"/>
      <c r="H185" s="87"/>
      <c r="I185" s="89" t="s">
        <v>2627</v>
      </c>
      <c r="J185" s="156">
        <f>+SUM(M179:M183)</f>
        <v>0</v>
      </c>
      <c r="K185" s="195" t="s">
        <v>2628</v>
      </c>
      <c r="L185" s="195"/>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5"/>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9" t="s">
        <v>2636</v>
      </c>
      <c r="C192" s="229"/>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2020-12-27T22:30:57Z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