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<sst xmlns="http://schemas.openxmlformats.org/spreadsheetml/2006/main" count="3053" uniqueCount="2692">
  <si>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</si>
  <si>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</si>
  <si>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</si>
  <si>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</si>
  <si>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</si>
  <si>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</si>
  <si>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</si>
  <si>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</si>
  <si>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</si>
  <si>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</si>
  <si>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</si>
  <si>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</si>
  <si>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</si>
  <si>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</si>
  <si>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</si>
  <si>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</si>
  <si>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</si>
  <si>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</si>
  <si>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</si>
  <si>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</si>
  <si>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</si>
  <si>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</si>
  <si>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</si>
  <si>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</si>
  <si>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</si>
  <si>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</si>
  <si>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</si>
  <si>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</si>
  <si>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</si>
  <si>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</si>
  <si>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</si>
  <si>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</si>
  <si>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</si>
  <si>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</si>
  <si>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</si>
  <si>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</si>
  <si>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</si>
  <si>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</si>
  <si>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</si>
  <si>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</si>
  <si>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</si>
  <si>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</si>
  <si>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</si>
  <si>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</si>
  <si>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</si>
  <si>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</si>
  <si>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</si>
  <si>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</si>
  <si>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</si>
  <si>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</si>
  <si>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</si>
  <si>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</si>
  <si>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</si>
  <si>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</si>
  <si>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</si>
  <si>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</si>
  <si>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</si>
  <si>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</si>
  <si>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</si>
  <si>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</si>
  <si>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</si>
  <si>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</si>
  <si>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</si>
  <si>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</si>
  <si>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</si>
  <si>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</si>
  <si>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</si>
  <si>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</si>
  <si>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</si>
  <si>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</si>
  <si>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</si>
  <si>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</si>
  <si>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</si>
  <si>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</si>
  <si>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</si>
  <si>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</si>
  <si>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</si>
  <si>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</si>
  <si>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</si>
  <si>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</si>
  <si>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</si>
  <si>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</si>
  <si>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</si>
  <si>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</si>
  <si>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</si>
  <si>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</si>
  <si>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</si>
  <si>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</si>
  <si>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</si>
  <si>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</si>
  <si>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</si>
  <si>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</si>
  <si>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</si>
  <si>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</si>
  <si>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</si>
  <si>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</si>
  <si>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</si>
  <si>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</si>
  <si>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</si>
  <si>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</si>
  <si>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</si>
  <si>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</si>
  <si>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</si>
  <si>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</si>
  <si>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</si>
  <si>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</si>
  <si>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</si>
  <si>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</si>
  <si>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</si>
  <si>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</si>
  <si>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</si>
  <si>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</si>
  <si>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</si>
  <si>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</si>
  <si>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</si>
  <si>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</si>
  <si>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</si>
  <si>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</si>
  <si>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</si>
  <si>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</si>
  <si>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</si>
  <si>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</si>
  <si>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</si>
  <si>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</si>
  <si>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</si>
  <si>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</si>
  <si>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</si>
  <si>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</si>
  <si>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</si>
  <si>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</si>
  <si>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</si>
  <si>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</si>
  <si>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</si>
  <si>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</si>
  <si>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</si>
  <si>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</si>
  <si>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</si>
  <si>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</si>
  <si>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</si>
  <si>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</si>
  <si>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</si>
  <si>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</si>
  <si>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</si>
  <si>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</si>
  <si>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</si>
  <si>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</si>
  <si>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</si>
  <si>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</si>
  <si>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</si>
  <si>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</si>
  <si>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</si>
  <si>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</si>
  <si>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</si>
  <si>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</si>
  <si>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</si>
  <si>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</si>
  <si>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</si>
  <si>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</si>
  <si>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</si>
  <si>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</si>
  <si>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</si>
  <si>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</si>
  <si>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</si>
  <si>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</si>
  <si>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</si>
  <si>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</si>
  <si>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</si>
  <si>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</si>
  <si>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</si>
  <si>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</si>
  <si>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</si>
  <si>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</si>
  <si>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</si>
  <si>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</si>
  <si>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</si>
  <si>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</si>
  <si>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</si>
  <si>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</si>
  <si>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</si>
  <si>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</si>
  <si>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</si>
  <si>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</si>
  <si>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</si>
  <si>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</si>
  <si>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</si>
  <si>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</si>
  <si>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</si>
  <si>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</si>
  <si>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</si>
  <si>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</si>
  <si>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</si>
  <si>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</si>
  <si>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</si>
  <si>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</si>
  <si>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</si>
  <si>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</si>
  <si>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</si>
  <si>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</si>
  <si>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</si>
  <si>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</si>
  <si>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</si>
  <si>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</si>
  <si>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</si>
  <si>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</si>
  <si>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</si>
  <si>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</si>
  <si>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</si>
  <si>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</si>
  <si>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</si>
  <si>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</si>
  <si>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</si>
  <si>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</si>
  <si>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</si>
  <si>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</si>
  <si>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</si>
  <si>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</si>
  <si>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</si>
  <si>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</si>
  <si>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</si>
  <si>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</si>
  <si>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</si>
  <si>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</si>
  <si>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</si>
  <si>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</si>
  <si>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</si>
  <si>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</si>
  <si>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</si>
  <si>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</si>
  <si>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</si>
  <si>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</si>
  <si>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</si>
  <si>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</si>
  <si>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</si>
  <si>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</si>
  <si>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</si>
  <si>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</si>
  <si>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</si>
  <si>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</si>
  <si>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</si>
  <si>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</si>
  <si>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</si>
  <si>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</si>
  <si>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</si>
  <si>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</si>
  <si>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</si>
  <si>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</si>
  <si>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</si>
  <si>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</si>
  <si>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</si>
  <si>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</si>
  <si>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</si>
  <si>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</si>
  <si>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</si>
  <si>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</si>
  <si>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</si>
  <si>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</si>
  <si>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</si>
  <si>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</si>
  <si>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</si>
  <si>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</si>
  <si>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</si>
  <si>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</si>
  <si>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</si>
  <si>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</si>
  <si>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</si>
  <si>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</si>
  <si>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</si>
  <si>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</si>
  <si>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</si>
  <si>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</si>
  <si>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</si>
  <si>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</si>
  <si>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</si>
  <si>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</si>
  <si>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</si>
  <si>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</si>
  <si>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</si>
  <si>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</si>
  <si>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</si>
  <si>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</si>
  <si>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</si>
  <si>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</si>
  <si>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</si>
  <si>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</si>
  <si>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</si>
  <si>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</si>
  <si>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</si>
  <si>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</si>
  <si>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</si>
  <si>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</si>
  <si>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</si>
  <si>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</si>
  <si>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</si>
  <si>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</si>
  <si>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</si>
  <si>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</si>
  <si>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</si>
  <si>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</si>
  <si>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</si>
  <si>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</si>
  <si>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</si>
  <si>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</si>
  <si>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</si>
  <si>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</si>
  <si>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</si>
  <si>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</si>
  <si>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</si>
  <si>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</si>
  <si>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</si>
  <si>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</si>
  <si>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</si>
  <si>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</si>
  <si>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</si>
  <si>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</si>
  <si>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</si>
  <si>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</si>
  <si>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</si>
  <si>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</si>
  <si>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</si>
  <si>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</si>
  <si>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</si>
  <si>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</si>
  <si>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</si>
  <si>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</si>
  <si>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</si>
  <si>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</si>
  <si>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</si>
  <si>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</si>
  <si>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</si>
  <si>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</si>
  <si>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</si>
  <si>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</si>
  <si>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</si>
  <si>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</si>
  <si>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</si>
  <si>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</si>
  <si>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</si>
  <si>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</si>
  <si>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</si>
  <si>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</si>
  <si>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</si>
  <si>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</si>
  <si>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</si>
  <si>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</si>
  <si>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</si>
  <si>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</si>
  <si>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</si>
  <si>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</si>
  <si>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</si>
  <si>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</si>
  <si>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</si>
  <si>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</si>
  <si>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</si>
  <si>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</si>
  <si>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</si>
  <si>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</si>
  <si>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</si>
  <si>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</si>
  <si>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</si>
  <si>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</si>
  <si>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</si>
  <si>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</si>
  <si>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</si>
  <si>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</si>
  <si>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</si>
  <si>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</si>
  <si>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</si>
  <si>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</si>
  <si>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</si>
  <si>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</si>
  <si>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</si>
  <si>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</si>
  <si>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</si>
  <si>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</si>
  <si>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</si>
  <si>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</si>
  <si>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</si>
  <si>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</si>
  <si>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</si>
  <si>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</si>
  <si>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</si>
  <si>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</si>
  <si>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</si>
  <si>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</si>
  <si>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</si>
  <si>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</si>
  <si>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</si>
  <si>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</si>
  <si>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</si>
  <si>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</si>
  <si>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</si>
  <si>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</si>
  <si>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</si>
  <si>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</si>
  <si>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</si>
  <si>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</si>
  <si>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</si>
  <si>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</si>
  <si>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</si>
  <si>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</si>
  <si>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</si>
  <si>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</si>
  <si>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</si>
  <si>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</si>
  <si>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</si>
  <si>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</si>
  <si>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</si>
  <si>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</si>
  <si>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</si>
  <si>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</si>
  <si>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</si>
  <si>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</si>
  <si>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</si>
  <si>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</si>
  <si>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</si>
  <si>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</si>
  <si>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</si>
  <si>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</si>
  <si>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</si>
  <si>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</si>
  <si>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</si>
  <si>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</si>
  <si>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</si>
  <si>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</si>
  <si>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</si>
  <si>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</si>
  <si>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</si>
  <si>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</si>
  <si>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</si>
  <si>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</si>
  <si>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</si>
  <si>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</si>
  <si>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</si>
  <si>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</si>
  <si>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</si>
  <si>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</si>
  <si>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</si>
  <si>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</si>
  <si>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</si>
  <si>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</si>
  <si>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</si>
  <si>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</si>
  <si>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</si>
  <si>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</si>
  <si>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</si>
  <si>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</si>
  <si>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</si>
  <si>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</si>
  <si>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</si>
  <si>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</si>
  <si>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</si>
  <si>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</si>
  <si>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</si>
  <si>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</si>
  <si>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</si>
  <si>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</si>
  <si>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</si>
  <si>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</si>
  <si>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</si>
  <si>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</si>
  <si>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</si>
  <si>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</si>
  <si>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</si>
  <si>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</si>
  <si>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</si>
  <si>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</si>
  <si>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</si>
  <si>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</si>
  <si>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</si>
  <si>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</si>
  <si>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</si>
  <si>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</si>
  <si>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</si>
  <si>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</si>
  <si>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</si>
  <si>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</si>
  <si>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</si>
  <si>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</si>
  <si>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</si>
  <si>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</si>
  <si>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</si>
  <si>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</si>
  <si>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</si>
  <si>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</si>
  <si>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</si>
  <si>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</si>
  <si>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</si>
  <si>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</si>
  <si>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</si>
  <si>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</si>
  <si>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</si>
  <si>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</si>
  <si>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</si>
  <si>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</si>
  <si>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</si>
  <si>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</si>
  <si>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</si>
  <si>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</si>
  <si>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</si>
  <si>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</si>
  <si>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</si>
  <si>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</si>
  <si>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</si>
  <si>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</si>
  <si>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</si>
  <si>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</si>
  <si>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</si>
  <si>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</si>
  <si>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</si>
  <si>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</si>
  <si>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</si>
  <si>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</si>
  <si>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</si>
  <si>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</si>
  <si>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</si>
  <si>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</si>
  <si>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</si>
  <si>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</si>
  <si>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</si>
  <si>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</si>
  <si>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</si>
  <si>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</si>
  <si>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</si>
  <si>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</si>
  <si>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</si>
  <si>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</si>
  <si>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</si>
  <si>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</si>
  <si>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</si>
  <si>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</si>
  <si>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</si>
  <si>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</si>
  <si>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</si>
  <si>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</si>
  <si>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</si>
  <si>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</si>
  <si>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</si>
  <si>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</si>
  <si>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</si>
  <si>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</si>
  <si>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</si>
  <si>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</si>
  <si>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</si>
  <si>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</si>
  <si>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</si>
  <si>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</si>
  <si>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</si>
  <si>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</si>
  <si>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</si>
  <si>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</si>
  <si>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</si>
  <si>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</si>
  <si>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</si>
  <si>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</si>
  <si>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</si>
  <si>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</si>
  <si>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</si>
  <si>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</si>
  <si>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</si>
  <si>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</si>
  <si>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</si>
  <si>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</si>
  <si>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</si>
  <si>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</si>
  <si>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</si>
  <si>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</si>
  <si>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</si>
  <si>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</si>
  <si>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</si>
  <si>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</si>
  <si>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</si>
  <si>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</si>
  <si>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</si>
  <si>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</si>
  <si>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</si>
  <si>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</si>
  <si>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</si>
  <si>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</si>
  <si>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</si>
  <si>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</si>
  <si>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</si>
  <si>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</si>
  <si>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</si>
  <si>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</si>
  <si>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</si>
  <si>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</si>
  <si>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</si>
  <si>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</si>
  <si>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</si>
  <si>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</si>
  <si>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</si>
  <si>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</si>
  <si>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</si>
  <si>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</si>
  <si>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</si>
  <si>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</si>
  <si>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</si>
  <si>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</si>
  <si>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</si>
  <si>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</si>
  <si>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</si>
  <si>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</si>
  <si>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</si>
  <si>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</si>
  <si>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</si>
  <si>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</si>
  <si>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</si>
  <si>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</si>
  <si>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</si>
  <si>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</si>
  <si>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</si>
  <si>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</si>
  <si>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</si>
  <si>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</si>
  <si>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</si>
  <si>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</si>
  <si>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</si>
  <si>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</si>
  <si>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</si>
  <si>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</si>
  <si>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</si>
  <si>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</si>
  <si>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</si>
  <si>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</si>
  <si>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</si>
  <si>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</si>
  <si>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</si>
  <si>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</si>
  <si>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</si>
  <si>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</si>
  <si>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</si>
  <si>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</si>
  <si>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</si>
  <si>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</si>
  <si>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</si>
  <si>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</si>
  <si>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</si>
  <si>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</si>
  <si>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</si>
  <si>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</si>
  <si>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</si>
  <si>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</si>
  <si>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</si>
  <si>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</si>
  <si>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</si>
  <si>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</si>
  <si>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</si>
  <si>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</si>
  <si>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</si>
  <si>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</si>
  <si>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</si>
  <si>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</si>
  <si>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</si>
  <si>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</si>
  <si>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</si>
  <si>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</si>
  <si>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</si>
  <si>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</si>
  <si>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</si>
  <si>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</si>
  <si>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</si>
  <si>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</si>
  <si>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</si>
  <si>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</si>
  <si>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</si>
  <si>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</si>
  <si>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</si>
  <si>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</si>
  <si>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</si>
  <si>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</si>
  <si>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</si>
  <si>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</si>
  <si>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</si>
  <si>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</si>
  <si>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</si>
  <si>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</si>
  <si>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</si>
  <si>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</si>
  <si>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</si>
  <si>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</si>
  <si>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</si>
  <si>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</si>
  <si>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</si>
  <si>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</si>
  <si>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</si>
  <si>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</si>
  <si>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</si>
  <si>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</si>
  <si>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</si>
  <si>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</si>
  <si>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</si>
  <si>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</si>
  <si>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</si>
  <si>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</si>
  <si>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</si>
  <si>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</si>
  <si>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</si>
  <si>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</si>
  <si>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</si>
  <si>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</si>
  <si>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</si>
  <si>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</si>
  <si>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</si>
  <si>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</si>
  <si>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</si>
  <si>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</si>
  <si>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</si>
  <si>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</si>
  <si>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</si>
  <si>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</si>
  <si>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</si>
  <si>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</si>
  <si>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</si>
  <si>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</si>
  <si>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</si>
  <si>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</si>
  <si>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</si>
  <si>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</si>
  <si>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</si>
  <si>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</si>
  <si>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</si>
  <si>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</si>
  <si>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</si>
  <si>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</si>
  <si>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</si>
  <si>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</si>
  <si>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</si>
  <si>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</si>
  <si>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</si>
  <si>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</si>
  <si>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</si>
  <si>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</si>
  <si>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</si>
  <si>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</si>
  <si>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</si>
  <si>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</si>
  <si>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</si>
  <si>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</si>
  <si>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</si>
  <si>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</si>
  <si>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</si>
  <si>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</si>
  <si>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</si>
  <si>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</si>
  <si>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</si>
  <si>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</si>
  <si>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</si>
  <si>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</si>
  <si>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</si>
  <si>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</si>
  <si>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</si>
  <si>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</si>
  <si>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</si>
  <si>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</si>
  <si>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</si>
  <si>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</si>
  <si>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</si>
  <si>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</si>
  <si>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</si>
  <si>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</si>
  <si>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</si>
  <si>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</si>
  <si>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</si>
  <si>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</si>
  <si>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</si>
  <si>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</si>
  <si>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</si>
  <si>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</si>
  <si>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</si>
  <si>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</si>
  <si>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</si>
  <si>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</si>
  <si>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</si>
  <si>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</si>
  <si>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</si>
  <si>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</si>
  <si>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</si>
  <si>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</si>
  <si>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</si>
  <si>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</si>
  <si>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</si>
  <si>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</si>
  <si>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</si>
  <si>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</si>
  <si>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</si>
  <si>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</si>
  <si>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</si>
  <si>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</si>
  <si>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</si>
  <si>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</si>
  <si>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</si>
  <si>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</si>
  <si>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</si>
  <si>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</si>
  <si>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</si>
  <si>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</si>
  <si>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</si>
  <si>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</si>
  <si>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</si>
  <si>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</si>
  <si>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</si>
  <si>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</si>
  <si>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</si>
  <si>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</si>
  <si>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</si>
  <si>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</si>
  <si>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</si>
  <si>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</si>
  <si>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</si>
  <si>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</si>
  <si>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</si>
  <si>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</si>
  <si>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</si>
  <si>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</si>
  <si>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</si>
  <si>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</si>
  <si>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</si>
  <si>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</si>
  <si>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</si>
  <si>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</si>
  <si>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</si>
  <si>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</si>
  <si>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</si>
  <si>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</si>
  <si>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</si>
  <si>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</si>
  <si>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</si>
  <si>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</si>
  <si>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</si>
  <si>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</si>
  <si>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</si>
  <si>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</si>
  <si>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</si>
  <si>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</si>
  <si>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</si>
  <si>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</si>
  <si>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</si>
  <si>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</si>
  <si>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</si>
  <si>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</si>
  <si>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</si>
  <si>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</si>
  <si>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</si>
  <si>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</si>
  <si>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</si>
  <si>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</si>
  <si>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</si>
  <si>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</si>
  <si>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</si>
  <si>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</si>
  <si>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</si>
  <si>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</si>
  <si>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</si>
  <si>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</si>
  <si>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</si>
  <si>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</si>
  <si>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</si>
  <si>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</si>
  <si>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</si>
  <si>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</si>
  <si>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</si>
  <si>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</si>
  <si>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</si>
  <si>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</si>
  <si>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</si>
  <si>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</si>
  <si>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</si>
  <si>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</si>
  <si>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</si>
  <si>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</si>
  <si>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</si>
  <si>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</si>
  <si>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</si>
  <si>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</si>
  <si>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</si>
  <si>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</si>
  <si>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</si>
  <si>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</si>
  <si>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</si>
  <si>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</si>
  <si>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</si>
  <si>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</si>
  <si>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</si>
  <si>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</si>
  <si>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</si>
  <si>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</si>
  <si>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</si>
  <si>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</si>
  <si>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</si>
  <si>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</si>
  <si>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</si>
  <si>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</si>
  <si>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</si>
  <si>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</si>
  <si>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</si>
  <si>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</si>
  <si>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</si>
  <si>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</si>
  <si>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</si>
  <si>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</si>
  <si>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</si>
  <si>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</si>
  <si>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</si>
  <si>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</si>
  <si>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</si>
  <si>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</si>
  <si>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</si>
  <si>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</si>
  <si>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</si>
  <si>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</si>
  <si>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</si>
  <si>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</si>
  <si>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</si>
  <si>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</si>
  <si>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</si>
  <si>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</si>
  <si>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</si>
  <si>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</si>
  <si>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</si>
  <si>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</si>
  <si>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</si>
  <si>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</si>
  <si>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</si>
  <si>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</si>
  <si>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</si>
  <si>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</si>
  <si>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</si>
  <si>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</si>
  <si>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</si>
  <si>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</si>
  <si>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</si>
  <si>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</si>
  <si>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</si>
  <si>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</si>
  <si>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</si>
  <si>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</si>
  <si>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</si>
  <si>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</si>
  <si>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</si>
  <si>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</si>
  <si>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</si>
  <si>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</si>
  <si>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</si>
  <si>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</si>
  <si>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</si>
  <si>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</si>
  <si>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</si>
  <si>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</si>
  <si>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</si>
  <si>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</si>
  <si>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</si>
  <si>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</si>
  <si>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</si>
  <si>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</si>
  <si>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</si>
  <si>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</si>
  <si>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</si>
  <si>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</si>
  <si>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</si>
  <si>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</si>
  <si>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</si>
  <si>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</si>
  <si>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</si>
  <si>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</si>
  <si>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</si>
  <si>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</si>
  <si>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</si>
  <si>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</si>
  <si>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</si>
  <si>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</si>
  <si>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</si>
  <si>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</si>
  <si>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</si>
  <si>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</si>
  <si>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</si>
  <si>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</si>
  <si>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</si>
  <si>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</si>
  <si>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</si>
  <si>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</si>
  <si>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</si>
  <si>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</si>
  <si>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</si>
  <si>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</si>
  <si>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</si>
  <si>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</si>
  <si>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</si>
  <si>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</si>
  <si>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</si>
  <si>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</si>
  <si>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</si>
  <si>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</si>
  <si>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</si>
  <si>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</si>
  <si>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</si>
  <si>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</si>
  <si>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</si>
  <si>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</si>
  <si>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</si>
  <si>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</si>
  <si>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</si>
  <si>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</si>
  <si>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</si>
  <si>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</si>
  <si>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</si>
  <si>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</si>
  <si>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</si>
  <si>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</si>
  <si>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</si>
  <si>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</si>
  <si>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</si>
  <si>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</si>
  <si>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</si>
  <si>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</si>
  <si>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</si>
  <si>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</si>
  <si>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</si>
  <si>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</si>
  <si>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</si>
  <si>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</si>
  <si>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</si>
  <si>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</si>
  <si>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</si>
  <si>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</si>
  <si>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</si>
  <si>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</si>
  <si>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</si>
  <si>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</si>
  <si>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</si>
  <si>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</si>
  <si>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</si>
  <si>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</si>
  <si>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</si>
  <si>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</si>
  <si>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</si>
  <si>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</si>
  <si>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</si>
  <si>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</si>
  <si>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</si>
  <si>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</si>
  <si>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</si>
  <si>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</si>
  <si>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</si>
  <si>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</si>
  <si>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</si>
  <si>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</si>
  <si>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</si>
  <si>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</si>
  <si>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</si>
  <si>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</si>
  <si>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</si>
  <si>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</si>
  <si>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</si>
  <si>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</si>
  <si>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</si>
  <si>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</si>
  <si>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</si>
  <si>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</si>
  <si>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</si>
  <si>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</si>
  <si>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</si>
  <si>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</si>
  <si>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</si>
  <si>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</si>
  <si>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</si>
  <si>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</si>
  <si>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</si>
  <si>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</si>
  <si>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</si>
  <si>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</si>
  <si>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</si>
  <si>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</si>
  <si>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</si>
  <si>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</si>
  <si>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</si>
  <si>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</si>
  <si>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</si>
  <si>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</si>
  <si>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</si>
  <si>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</si>
  <si>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</si>
  <si>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</si>
  <si>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</si>
  <si>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</si>
  <si>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</si>
  <si>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</si>
  <si>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</si>
  <si>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</si>
  <si>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</si>
  <si>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</si>
  <si>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</si>
  <si>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</si>
  <si>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</si>
  <si>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</si>
  <si>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</si>
  <si>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</si>
  <si>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</si>
  <si>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</si>
  <si>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</si>
  <si>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</si>
  <si>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</si>
  <si>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</si>
  <si>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</si>
  <si>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</si>
  <si>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</si>
  <si>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</si>
  <si>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</si>
  <si>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</si>
  <si>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</si>
  <si>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</si>
  <si>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</si>
  <si>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</si>
  <si>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</si>
  <si>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</si>
  <si>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</si>
  <si>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</si>
  <si>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</si>
  <si>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</si>
  <si>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</si>
  <si>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</si>
  <si>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</si>
  <si>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</si>
  <si>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</si>
  <si>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</si>
  <si>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</si>
  <si>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</si>
  <si>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</si>
  <si>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</si>
  <si>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</si>
  <si>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</si>
  <si>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</si>
  <si>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</si>
  <si>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</si>
  <si>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</si>
  <si>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</si>
  <si>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</si>
  <si>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</si>
  <si>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</si>
  <si>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</si>
  <si>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</si>
  <si>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</si>
  <si>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</si>
  <si>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</si>
  <si>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</si>
  <si>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</si>
  <si>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</si>
  <si>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</si>
  <si>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</si>
  <si>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</si>
  <si>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</si>
  <si>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</si>
  <si>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</si>
  <si>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</si>
  <si>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</si>
  <si>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</si>
  <si>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</si>
  <si>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</si>
  <si>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</si>
  <si>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</si>
  <si>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</si>
  <si>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</si>
  <si>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</si>
  <si>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</si>
  <si>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</si>
  <si>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</si>
  <si>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</si>
  <si>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</si>
  <si>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</si>
  <si>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</si>
  <si>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</si>
  <si>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</si>
  <si>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</si>
  <si>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</si>
  <si>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</si>
  <si>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</si>
  <si>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</si>
  <si>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</si>
  <si>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</si>
  <si>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</si>
  <si>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</si>
  <si>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</si>
  <si>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</si>
  <si>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</si>
  <si>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</si>
  <si>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</si>
  <si>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</si>
  <si>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</si>
  <si>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</si>
  <si>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</si>
  <si>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</si>
  <si>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</si>
  <si>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</si>
  <si>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</si>
  <si>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</si>
  <si>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</si>
  <si>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</si>
  <si>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</si>
  <si>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</si>
  <si>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</si>
  <si>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</si>
  <si>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</si>
  <si>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</si>
  <si>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</si>
  <si>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</si>
  <si>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</si>
  <si>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</si>
  <si>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</si>
  <si>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</si>
  <si>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</si>
  <si>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</si>
  <si>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</si>
  <si>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</si>
  <si>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</si>
  <si>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</si>
  <si>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</si>
  <si>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</si>
  <si>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</si>
  <si>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</si>
  <si>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</si>
  <si>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</si>
  <si>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</si>
  <si>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</si>
  <si>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</si>
  <si>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</si>
  <si>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</si>
  <si>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</si>
  <si>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</si>
  <si>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</si>
  <si>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</si>
  <si>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</si>
  <si>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</si>
  <si>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</si>
  <si>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</si>
  <si>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</si>
  <si>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</si>
  <si>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</si>
  <si>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</si>
  <si>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</si>
  <si>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</si>
  <si>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</si>
  <si>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</si>
  <si>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</si>
  <si>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</si>
  <si>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</si>
  <si>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</si>
  <si>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</si>
  <si>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</si>
  <si>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</si>
  <si>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</si>
  <si>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</si>
  <si>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</si>
  <si>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</si>
  <si>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</si>
  <si>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</si>
  <si>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</si>
  <si>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</si>
  <si>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</si>
  <si>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</si>
  <si>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</si>
  <si>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</si>
  <si>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</si>
  <si>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</si>
  <si>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</si>
  <si>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</si>
  <si>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</si>
  <si>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</si>
  <si>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</si>
  <si>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</si>
  <si>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</si>
  <si>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</si>
  <si>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</si>
  <si>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</si>
  <si>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</si>
  <si>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</si>
  <si>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</si>
  <si>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</si>
  <si>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</si>
  <si>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</si>
  <si>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</si>
  <si>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</si>
  <si>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</si>
  <si>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</si>
  <si>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</si>
  <si>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</si>
  <si>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</si>
  <si>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</si>
  <si>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</si>
  <si>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</si>
  <si>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</si>
  <si>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</si>
  <si>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</si>
  <si>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</si>
  <si>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</si>
  <si>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</si>
  <si>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</si>
  <si>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</si>
  <si>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</si>
  <si>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</si>
  <si>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</si>
  <si>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</si>
  <si>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</si>
  <si>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</si>
  <si>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</si>
  <si>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</si>
  <si>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</si>
  <si>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</si>
  <si>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</si>
  <si>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</si>
  <si>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</si>
  <si>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</si>
  <si>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</si>
  <si>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</si>
  <si>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</si>
  <si>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</si>
  <si>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</si>
  <si>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</si>
  <si>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</si>
  <si>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</si>
  <si>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</si>
  <si>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</si>
  <si>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</si>
  <si>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</si>
  <si>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</si>
  <si>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</si>
  <si>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</si>
  <si>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</si>
  <si>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</si>
  <si>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</si>
  <si>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</si>
  <si>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</si>
  <si>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</si>
  <si>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</si>
  <si>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</si>
  <si>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</si>
  <si>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</si>
  <si>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</si>
  <si>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</si>
  <si>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</si>
  <si>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</si>
  <si>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</si>
  <si>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</si>
  <si>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</si>
  <si>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</si>
  <si>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</si>
  <si>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</si>
  <si>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</si>
  <si>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</si>
  <si>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</si>
  <si>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</si>
  <si>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</si>
  <si>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</si>
  <si>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</si>
  <si>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</si>
  <si>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</si>
  <si>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</si>
  <si>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</si>
  <si>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</si>
  <si>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</si>
  <si>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</si>
  <si>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</si>
  <si>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</si>
  <si>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</si>
  <si>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</si>
  <si>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</si>
  <si>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</si>
  <si>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</si>
  <si>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</si>
  <si>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</si>
  <si>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</si>
  <si>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</si>
  <si>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</si>
  <si>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</si>
  <si>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</si>
  <si>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</si>
  <si>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</si>
  <si>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</si>
  <si>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</si>
  <si>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</si>
  <si>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</si>
  <si>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</si>
  <si>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</si>
  <si>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</si>
  <si>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</si>
  <si>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</si>
  <si>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</si>
  <si>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</si>
  <si>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</si>
  <si>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</si>
  <si>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</si>
  <si>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</si>
  <si>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</si>
  <si>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</si>
  <si>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</si>
  <si>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</si>
  <si>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</si>
  <si>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</si>
  <si>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</si>
  <si>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</si>
  <si>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</si>
  <si>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</si>
  <si>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</si>
  <si>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</si>
  <si>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</si>
  <si>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</si>
  <si>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</si>
  <si>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</si>
  <si>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</si>
  <si>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</si>
  <si>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</si>
  <si>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</si>
  <si>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</si>
  <si>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</si>
  <si>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</si>
  <si>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</si>
  <si>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</si>
  <si>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</si>
  <si>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</si>
  <si>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</si>
  <si>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</si>
  <si>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</si>
  <si>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</si>
  <si>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</si>
  <si>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</si>
  <si>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</si>
  <si>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</si>
  <si>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</si>
  <si>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</si>
  <si>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</si>
  <si>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</si>
  <si>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</si>
  <si>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</si>
  <si>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</si>
  <si>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</si>
  <si>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</si>
  <si>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</si>
  <si>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</si>
  <si>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</si>
  <si>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</si>
  <si>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</si>
  <si>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</si>
  <si>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</si>
  <si>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</si>
  <si>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</si>
  <si>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</si>
  <si>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</si>
  <si>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</si>
  <si>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</si>
  <si>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</si>
  <si>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</si>
  <si>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</si>
  <si>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</si>
  <si>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</si>
  <si>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</si>
  <si>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</si>
  <si>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</si>
  <si>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</si>
  <si>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</si>
  <si>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</si>
  <si>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</si>
  <si>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</si>
  <si>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</si>
  <si>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</si>
  <si>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</si>
  <si>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</si>
  <si>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</si>
  <si>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</si>
  <si>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</si>
  <si>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</si>
  <si>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</si>
  <si>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</si>
  <si>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</si>
  <si>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</si>
  <si>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</si>
  <si>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</si>
  <si>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</si>
  <si>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</si>
  <si>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</si>
  <si>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</si>
  <si>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</si>
  <si>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</si>
  <si>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</si>
  <si>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</si>
  <si>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</si>
  <si>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</si>
  <si>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</si>
  <si>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</si>
  <si>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</si>
  <si>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</si>
  <si>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</si>
  <si>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</si>
  <si>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</si>
  <si>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</si>
  <si>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</si>
  <si>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</si>
  <si>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</si>
  <si>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</si>
  <si>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</si>
  <si>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</si>
  <si>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</si>
  <si>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</si>
  <si>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</si>
  <si>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</si>
  <si>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</si>
  <si>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</si>
  <si>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</si>
  <si>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</si>
  <si>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</si>
  <si>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</si>
  <si>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</si>
  <si>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</si>
  <si>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</si>
  <si>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</si>
  <si>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</si>
  <si>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</si>
  <si>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</si>
  <si>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</si>
  <si>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</si>
  <si>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</si>
  <si>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</si>
  <si>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</si>
  <si>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</si>
  <si>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</si>
  <si>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</si>
  <si>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</si>
  <si>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</si>
  <si>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</si>
  <si>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</si>
  <si>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</si>
  <si>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</si>
  <si>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</si>
  <si>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</si>
  <si>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</si>
  <si>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</si>
  <si>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</si>
  <si>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</si>
  <si>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</si>
  <si>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</si>
  <si>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</si>
  <si>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</si>
  <si>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</si>
  <si>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</si>
  <si>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</si>
  <si>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</si>
  <si>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</si>
  <si>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</si>
  <si>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</si>
  <si>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</si>
  <si>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</si>
  <si>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</si>
  <si>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</si>
  <si>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</si>
  <si>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</si>
  <si>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</si>
  <si>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</si>
  <si>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</si>
  <si>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</si>
  <si>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</si>
  <si>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</si>
  <si>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</si>
  <si>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</si>
  <si>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</si>
  <si>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</si>
  <si>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</si>
  <si>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</si>
  <si>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</si>
  <si>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</si>
  <si>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</si>
  <si>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</si>
  <si>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</si>
  <si>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</si>
  <si>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</si>
  <si>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</si>
  <si>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</si>
  <si>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</si>
  <si>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</si>
  <si>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</si>
  <si>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</si>
  <si>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</si>
  <si>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</si>
  <si>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</si>
  <si>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</si>
  <si>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</si>
  <si>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</si>
  <si>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</si>
  <si>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</si>
  <si>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</si>
  <si>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</si>
  <si>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</si>
  <si>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</si>
  <si>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</si>
  <si>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</si>
  <si>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</si>
  <si>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</si>
  <si>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</si>
  <si>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</si>
  <si>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</si>
  <si>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</si>
  <si>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</si>
  <si>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</si>
  <si>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</si>
  <si>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</si>
  <si>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</si>
  <si>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</si>
  <si>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</si>
  <si>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</si>
  <si>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</si>
  <si>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</si>
  <si>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</si>
  <si>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</si>
  <si>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</si>
  <si>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</si>
  <si>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</si>
  <si>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</si>
  <si>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</si>
  <si>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</si>
  <si>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</si>
  <si>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</si>
  <si>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</si>
  <si>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</si>
  <si>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</si>
  <si>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</si>
  <si>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</si>
  <si>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</si>
  <si>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</si>
  <si>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</si>
  <si>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</si>
  <si>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</si>
  <si>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</si>
  <si>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</si>
  <si>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</si>
  <si>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</si>
  <si>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</si>
  <si>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</si>
  <si>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</si>
  <si>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</si>
  <si>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</si>
  <si>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</si>
  <si>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</si>
  <si>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</si>
  <si>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</si>
  <si>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</si>
  <si>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</si>
  <si>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</si>
  <si>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</si>
  <si>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</si>
  <si>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</si>
  <si>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</si>
  <si>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</si>
  <si>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</si>
  <si>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</si>
  <si>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</si>
  <si>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</si>
  <si>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</si>
  <si>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</si>
  <si>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</si>
  <si>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</si>
  <si>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</si>
  <si>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</si>
  <si>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</si>
  <si>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</si>
  <si>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</si>
  <si>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</si>
  <si>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</si>
  <si>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</si>
  <si>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</si>
  <si>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</si>
  <si>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</si>
  <si>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</si>
  <si>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</si>
  <si>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</si>
  <si>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</si>
  <si>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</si>
  <si>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</si>
  <si>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</si>
  <si>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</si>
  <si>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</si>
  <si>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</si>
  <si>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</si>
  <si>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</si>
  <si>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</si>
  <si>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</si>
  <si>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</si>
  <si>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</si>
  <si>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</si>
  <si>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</si>
  <si>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</si>
  <si>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</si>
  <si>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</si>
  <si>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</si>
  <si>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</si>
  <si>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</si>
  <si>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</si>
  <si>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</si>
  <si>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</si>
  <si>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</si>
  <si>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</si>
  <si>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</si>
  <si>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</si>
  <si>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</si>
  <si>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</si>
  <si>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</si>
  <si>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</si>
  <si>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</si>
  <si>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</si>
  <si>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</si>
  <si>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</si>
  <si>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</si>
  <si>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</si>
  <si>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</si>
  <si>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</si>
  <si>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</si>
  <si>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</si>
  <si>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</si>
  <si>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</si>
  <si>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</si>
  <si>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</si>
  <si>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</si>
  <si>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</si>
  <si>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</si>
  <si>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</si>
  <si>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</si>
  <si>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</si>
  <si>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</si>
  <si>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</si>
  <si>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</si>
  <si>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</si>
  <si>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</si>
  <si>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</si>
  <si>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</si>
  <si>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</si>
  <si>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</si>
  <si>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</si>
  <si>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</si>
  <si>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</si>
  <si>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</si>
  <si>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</si>
  <si>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</si>
  <si>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</si>
  <si>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</si>
  <si>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</si>
  <si>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</si>
  <si>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</si>
  <si>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</si>
  <si>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</si>
  <si>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</si>
  <si>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</si>
  <si>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</si>
  <si>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</si>
  <si>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</si>
  <si>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</si>
  <si>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</si>
  <si>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</si>
  <si>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</si>
  <si>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</si>
  <si>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</si>
  <si>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</si>
  <si>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</si>
  <si>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</si>
  <si>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</si>
  <si>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</si>
  <si>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</si>
  <si>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</si>
  <si>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</si>
  <si>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</si>
  <si>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</si>
  <si>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</si>
  <si>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</si>
  <si>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</si>
  <si>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</si>
  <si>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</si>
  <si>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</si>
  <si>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</si>
  <si>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</si>
  <si>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</si>
  <si>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</si>
  <si>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</si>
  <si>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</si>
  <si>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</si>
  <si>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</si>
  <si>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</si>
  <si>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</si>
  <si>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</si>
  <si>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</si>
  <si>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</si>
  <si>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</si>
  <si>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</si>
  <si>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</si>
  <si>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</si>
  <si>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</si>
  <si>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</si>
  <si>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</si>
  <si>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</si>
  <si>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</si>
  <si>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</si>
  <si>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</si>
  <si>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</si>
  <si>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</si>
  <si>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</si>
  <si>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</si>
  <si>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</si>
  <si>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</si>
  <si>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</si>
  <si>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</si>
  <si>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</si>
  <si>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</si>
  <si>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</si>
  <si>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</si>
  <si>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</si>
  <si>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</si>
  <si>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</si>
  <si>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</si>
  <si>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</si>
  <si>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</si>
  <si>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</si>
  <si>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</si>
  <si>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</si>
  <si>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</si>
  <si>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</si>
  <si>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</si>
  <si>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</si>
  <si>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</si>
  <si>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</si>
  <si>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</si>
  <si>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</si>
  <si>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</si>
  <si>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</si>
  <si>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</si>
  <si>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</si>
  <si>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</si>
  <si>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</si>
  <si>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</si>
  <si>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</si>
  <si>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</si>
  <si>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</si>
  <si>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</si>
  <si>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</si>
  <si>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</si>
  <si>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</si>
  <si>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</si>
  <si>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</si>
  <si>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</si>
  <si>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</si>
  <si>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</si>
  <si>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</si>
  <si>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</si>
  <si>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</si>
  <si>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</si>
  <si>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</si>
  <si>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</si>
  <si>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</si>
  <si>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</si>
  <si>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</si>
  <si>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</si>
  <si>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</si>
  <si>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</si>
  <si>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</si>
  <si>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</si>
  <si>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</si>
  <si>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</si>
  <si>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</si>
  <si>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</si>
  <si>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</si>
  <si>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</si>
  <si>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</si>
  <si>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</si>
  <si>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</si>
  <si>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</si>
  <si>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</si>
  <si>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</si>
  <si>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</si>
  <si>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</si>
  <si>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</si>
  <si>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</si>
  <si>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</si>
  <si>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</si>
  <si>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</si>
  <si>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</si>
  <si>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</si>
  <si>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</si>
  <si>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</si>
  <si>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</si>
  <si>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</si>
  <si>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</si>
  <si>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</si>
  <si>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</si>
  <si>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</si>
  <si>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</si>
  <si>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</si>
  <si>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</si>
  <si>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</si>
  <si>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</si>
  <si>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</si>
  <si>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</si>
  <si>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</si>
  <si>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</si>
  <si>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</si>
  <si>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</si>
  <si>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</si>
  <si>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</si>
  <si>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</si>
  <si>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</si>
  <si>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</si>
  <si>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</si>
  <si>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</si>
  <si>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</si>
  <si>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</si>
  <si>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</si>
  <si>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</si>
  <si>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</si>
  <si>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</si>
  <si>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</si>
  <si>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</si>
  <si>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</si>
  <si>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</si>
  <si>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</si>
  <si>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</si>
  <si>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</si>
  <si>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</si>
  <si>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</si>
  <si>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</si>
  <si>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</si>
  <si>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</si>
  <si>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</si>
  <si>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</si>
  <si>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</si>
  <si>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</si>
  <si>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</si>
  <si>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</si>
  <si>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</si>
  <si>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</si>
  <si>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</si>
  <si>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</si>
  <si>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</si>
  <si>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</si>
  <si>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</si>
  <si>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</si>
  <si>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</si>
  <si>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</si>
  <si>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</si>
  <si>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</si>
  <si>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</si>
  <si>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</si>
  <si>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</si>
  <si>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</si>
  <si>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</si>
  <si>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</si>
  <si>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</si>
  <si>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</si>
  <si>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</si>
  <si>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</si>
  <si>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</si>
  <si>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</si>
  <si>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</si>
  <si>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</si>
  <si>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</si>
  <si>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</si>
  <si>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</si>
  <si>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</si>
  <si>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</si>
  <si>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</si>
  <si>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</si>
  <si>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</si>
  <si>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</si>
  <si>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</si>
  <si>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</si>
  <si>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</si>
  <si>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</si>
  <si>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</si>
  <si>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</si>
  <si>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</si>
  <si>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</si>
  <si>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</si>
  <si>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</si>
  <si>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</si>
  <si>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</si>
  <si>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</si>
  <si>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</si>
  <si>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</si>
  <si>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</si>
  <si>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</si>
  <si>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</si>
  <si>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</si>
  <si>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</si>
  <si>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</si>
  <si>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</si>
  <si>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</si>
  <si>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</si>
  <si>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</si>
  <si>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</si>
  <si>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</si>
  <si>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</si>
  <si>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</si>
  <si>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</si>
  <si>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</si>
  <si>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</si>
  <si>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</si>
  <si>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</si>
  <si>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</si>
  <si>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</si>
  <si>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</si>
  <si>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</si>
  <si>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</si>
  <si>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</si>
  <si>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</si>
  <si>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</si>
  <si>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</si>
  <si>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</si>
  <si>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</si>
  <si>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</si>
  <si>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</si>
  <si>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</si>
  <si>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</si>
  <si>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</si>
  <si>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</si>
  <si>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</si>
  <si>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</si>
  <si>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</si>
  <si>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</si>
  <si>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</si>
  <si>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</si>
  <si>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</si>
  <si>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</si>
  <si>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</si>
  <si>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</si>
  <si>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</si>
  <si>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</si>
  <si>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</si>
  <si>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</si>
  <si>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</si>
  <si>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</si>
  <si>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</si>
  <si>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</si>
  <si>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</si>
  <si>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</si>
  <si>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</si>
  <si>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</si>
  <si>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</si>
  <si>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</si>
  <si>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</si>
  <si>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</si>
  <si>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</si>
  <si>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</si>
  <si>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</si>
  <si>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</si>
  <si>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</si>
  <si>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</si>
  <si>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</si>
  <si>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</si>
  <si>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</si>
  <si>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</si>
  <si>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</si>
  <si>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</si>
  <si>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</si>
  <si>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</si>
  <si>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</si>
  <si>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</si>
  <si>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</si>
  <si>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</si>
  <si>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</si>
  <si>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</si>
  <si>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</si>
  <si>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</si>
  <si>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</si>
  <si>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</si>
  <si>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</si>
  <si>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</si>
  <si>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</si>
  <si>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</si>
  <si>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</si>
  <si>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</si>
  <si>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</si>
  <si>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</si>
  <si>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</si>
  <si>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</si>
  <si>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</si>
  <si>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</si>
  <si>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</si>
  <si>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</si>
  <si>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</si>
  <si>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</si>
  <si>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</si>
  <si>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</si>
  <si>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</si>
  <si>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</si>
  <si>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</si>
  <si>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</si>
  <si>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</si>
  <si>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</si>
  <si>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</si>
  <si>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</si>
  <si>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</si>
  <si>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</si>
  <si>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</si>
  <si>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</si>
  <si>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</si>
  <si>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</si>
  <si>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</si>
  <si>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</si>
  <si>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</si>
  <si>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</si>
  <si>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</si>
  <si>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</si>
  <si>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</si>
  <si>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</si>
  <si>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</si>
  <si>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</si>
  <si>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</si>
  <si>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</si>
  <si>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</si>
  <si>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</si>
  <si>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</si>
  <si>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</si>
  <si>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</si>
  <si>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</si>
  <si>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</si>
  <si>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</si>
  <si>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</si>
  <si>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</si>
  <si>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</si>
  <si>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</si>
  <si>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</si>
  <si>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</si>
  <si>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</si>
  <si>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</si>
  <si>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</si>
  <si>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</si>
  <si>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</si>
  <si>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</si>
  <si>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</si>
  <si>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</si>
  <si>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</si>
  <si>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</si>
  <si>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</si>
  <si>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</si>
  <si>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</si>
  <si>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</si>
  <si>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</si>
  <si>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</si>
  <si>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</si>
  <si>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</si>
  <si>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</si>
  <si>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</si>
  <si>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</si>
  <si>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</si>
  <si>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</si>
  <si>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</si>
  <si>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</si>
  <si>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</si>
  <si>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</si>
  <si>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</si>
  <si>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</si>
  <si>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</si>
  <si>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</si>
  <si>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</si>
  <si>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</si>
  <si>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</si>
  <si>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</si>
  <si>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</si>
  <si>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</si>
  <si>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</si>
  <si>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</si>
  <si>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</si>
  <si>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</si>
  <si>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</si>
  <si>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</si>
  <si>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</si>
  <si>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</si>
  <si>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</si>
  <si>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</si>
  <si>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</si>
  <si>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</si>
  <si>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</si>
  <si>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</si>
  <si>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</si>
  <si>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</si>
  <si>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</si>
  <si>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</si>
  <si>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</si>
  <si>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</si>
  <si>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</si>
  <si>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</si>
  <si>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</si>
  <si>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</si>
  <si>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</si>
  <si>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</si>
  <si>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</si>
  <si>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</si>
  <si>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</si>
  <si>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</si>
  <si>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</si>
  <si>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</si>
  <si>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</si>
  <si>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</si>
  <si>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</si>
  <si>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</si>
  <si>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</si>
  <si>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</si>
  <si>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</si>
  <si>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</si>
  <si>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</si>
  <si>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</si>
  <si>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</si>
  <si>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</si>
  <si>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</si>
  <si>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</si>
  <si>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</si>
  <si>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</si>
  <si>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</si>
  <si>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</si>
  <si>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</si>
  <si>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</si>
  <si>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</si>
  <si>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</si>
  <si>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</si>
  <si>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</si>
  <si>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</si>
  <si>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</si>
  <si>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</si>
  <si>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</si>
  <si>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</si>
  <si>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</si>
  <si>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</si>
  <si>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</si>
  <si>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</si>
  <si>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</si>
  <si>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</si>
  <si>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</si>
  <si>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</si>
  <si>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</si>
  <si>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</si>
  <si>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</si>
  <si>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</si>
  <si>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</si>
  <si>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</si>
  <si>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</si>
  <si>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</si>
  <si>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</si>
  <si>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</si>
  <si>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</si>
  <si>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</si>
  <si>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</si>
  <si>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</si>
  <si>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</si>
  <si>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</si>
  <si>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</si>
  <si>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</si>
  <si>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</si>
  <si>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</si>
  <si>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</si>
  <si>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</si>
  <si>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</si>
  <si>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</si>
  <si>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</si>
  <si>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</si>
  <si>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</si>
  <si>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</si>
  <si>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</si>
  <si>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</si>
  <si>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</si>
  <si>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</si>
  <si>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</si>
  <si>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</si>
  <si>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</si>
  <si>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</si>
  <si>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</si>
  <si>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</si>
  <si>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</si>
  <si>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</si>
  <si>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</si>
  <si>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</si>
  <si>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</si>
  <si>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</si>
  <si>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</si>
  <si>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</si>
  <si>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</si>
  <si>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</si>
  <si>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</si>
  <si>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</si>
  <si>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</si>
  <si>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</si>
  <si>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</si>
  <si>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</si>
  <si>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</si>
  <si>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</si>
  <si>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</si>
  <si>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</si>
  <si>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</si>
  <si>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</si>
  <si>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</si>
  <si>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</si>
  <si>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</si>
  <si>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</si>
  <si>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</si>
  <si>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</si>
  <si>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</si>
  <si>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</si>
  <si>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</si>
  <si>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</si>
  <si>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</si>
  <si>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</si>
  <si>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</si>
  <si>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</si>
  <si>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</si>
  <si>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</si>
  <si>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</si>
  <si>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</si>
  <si>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</si>
  <si>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</si>
  <si>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</si>
  <si>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</si>
  <si>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</si>
  <si>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</si>
  <si>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</si>
  <si>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</si>
  <si>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</si>
  <si>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</si>
  <si>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</si>
  <si>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</si>
  <si>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</si>
  <si>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</si>
  <si>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</si>
  <si>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</si>
  <si>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</si>
  <si>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</si>
  <si>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</si>
  <si>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</si>
  <si>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</si>
  <si>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</si>
  <si>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</si>
  <si>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</si>
  <si>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</si>
  <si>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</si>
  <si>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</si>
  <si>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</si>
  <si>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</si>
  <si>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</si>
  <si>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</si>
  <si>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</si>
  <si>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</si>
  <si>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</si>
  <si>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</si>
  <si>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</si>
  <si>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</si>
  <si>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</si>
  <si>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</si>
  <si>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</si>
  <si>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</si>
  <si>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</si>
  <si>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</si>
  <si>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</si>
  <si>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</si>
  <si>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</si>
  <si>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</si>
  <si>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</si>
  <si>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</si>
  <si>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</si>
  <si>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</si>
  <si>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</si>
  <si>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</si>
  <si>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</si>
  <si>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</si>
  <si>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</si>
  <si>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</si>
  <si>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</si>
  <si>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</si>
  <si>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</si>
  <si>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</si>
  <si>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</si>
  <si>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</si>
  <si>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</si>
  <si>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</si>
  <si>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</si>
  <si>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</si>
  <si>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</si>
  <si>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</si>
  <si>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</si>
  <si>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</si>
  <si>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</si>
  <si>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</si>
  <si>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</si>
  <si>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</si>
  <si>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</si>
  <si>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</si>
  <si>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</si>
  <si>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</si>
  <si>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</si>
  <si>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</si>
  <si>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</si>
  <si>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</si>
  <si>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</si>
  <si>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</si>
  <si>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</si>
  <si>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</si>
  <si>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</si>
  <si>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</si>
  <si>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</si>
  <si>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</si>
  <si>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</si>
  <si>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</si>
  <si>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</si>
  <si>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</si>
  <si>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</si>
  <si>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</si>
  <si>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</si>
  <si>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</si>
  <si>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</si>
  <si>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</si>
  <si>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</si>
  <si>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</si>
  <si>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</si>
  <si>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</si>
  <si>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</si>
  <si>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</si>
  <si>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</si>
  <si>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</si>
  <si>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</si>
  <si>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</si>
  <si>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</si>
  <si>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</si>
  <si>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</si>
  <si>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</si>
  <si>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</si>
  <si>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</si>
  <si>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</si>
  <si>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</si>
  <si>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</si>
  <si>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</si>
  <si>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</si>
  <si>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</si>
  <si>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</si>
  <si>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</si>
  <si>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</si>
  <si>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</si>
  <si>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</si>
  <si>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</si>
  <si>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</si>
  <si>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</si>
  <si>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</si>
  <si>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</si>
  <si>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</si>
  <si>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</si>
  <si>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</si>
  <si>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</si>
  <si>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</si>
  <si>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</si>
  <si>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</si>
  <si>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</si>
  <si>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</si>
  <si>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</si>
  <si>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</si>
  <si>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</si>
  <si>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</si>
  <si>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</si>
  <si>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</si>
  <si>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</si>
  <si>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</si>
  <si>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</si>
  <si>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</si>
  <si>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</si>
  <si>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</si>
  <si>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</si>
  <si>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</si>
  <si>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</si>
  <si>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</si>
  <si>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</si>
  <si>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</si>
  <si>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</si>
  <si>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</si>
  <si>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</si>
  <si>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</si>
  <si>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</si>
  <si>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</si>
  <si>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</si>
  <si>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</si>
  <si>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</si>
  <si>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</si>
  <si>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</si>
  <si>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</si>
  <si>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</si>
  <si>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</si>
  <si>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</si>
  <si>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</si>
  <si>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</si>
  <si>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</si>
  <si>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</si>
  <si>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</si>
  <si>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</si>
  <si>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</si>
  <si>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</si>
  <si>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</si>
  <si>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</si>
  <si>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</si>
  <si>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</si>
  <si>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</si>
  <si>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</si>
  <si>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</si>
  <si>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</si>
  <si>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</si>
  <si>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</si>
  <si>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</si>
  <si>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</si>
  <si>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</si>
  <si>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</si>
  <si>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</si>
  <si>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</si>
  <si>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</si>
  <si>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</si>
  <si>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</si>
  <si>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</si>
  <si>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</si>
  <si>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</si>
  <si>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</si>
  <si>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</si>
  <si>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</si>
  <si>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</si>
  <si>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</si>
  <si>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</si>
  <si>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</si>
  <si>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</si>
  <si>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</si>
  <si>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</si>
  <si>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</si>
  <si>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</si>
  <si>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</si>
  <si>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</si>
  <si>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</si>
  <si>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</si>
  <si>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</si>
  <si>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</si>
  <si>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</si>
  <si>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</si>
  <si>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</si>
  <si>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</si>
  <si>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</si>
  <si>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</si>
  <si>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</si>
  <si>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</si>
  <si>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</si>
  <si>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</si>
  <si>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</si>
  <si>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</si>
  <si>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</si>
  <si>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</si>
  <si>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</si>
  <si>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</si>
  <si>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</si>
  <si>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</si>
  <si>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</si>
  <si>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</si>
  <si>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</si>
  <si>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</si>
  <si>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</si>
  <si>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</si>
  <si>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</si>
  <si>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</si>
  <si>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</si>
  <si>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</si>
  <si>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</si>
  <si>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</si>
  <si>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</si>
  <si>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</si>
  <si>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</si>
  <si>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</si>
  <si>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</si>
  <si>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</si>
  <si>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</si>
  <si>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</si>
  <si>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</si>
  <si>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</si>
  <si>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</si>
  <si>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</si>
  <si>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</si>
  <si>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</si>
  <si>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</si>
  <si>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</si>
  <si>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</si>
  <si>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</si>
  <si>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</si>
  <si>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</si>
  <si>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</si>
  <si>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</si>
  <si>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</si>
  <si>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</si>
  <si>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</si>
  <si>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</si>
  <si>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</si>
  <si>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</si>
  <si>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</si>
  <si>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</si>
  <si>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</si>
  <si>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</si>
  <si>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</si>
  <si>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</si>
  <si>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</si>
  <si>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</si>
  <si>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</si>
  <si>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</si>
  <si>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</si>
  <si>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</si>
  <si>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</si>
  <si>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</si>
  <si>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</si>
  <si>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</si>
  <si>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</si>
  <si>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</si>
  <si>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</si>
  <si>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</si>
  <si>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</si>
  <si>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</si>
  <si>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</si>
  <si>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</si>
  <si>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</si>
  <si>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</si>
  <si>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</si>
  <si>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</si>
  <si>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</si>
  <si>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</si>
  <si>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</si>
  <si>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</si>
  <si>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</si>
  <si>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</si>
  <si>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</si>
  <si>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</si>
  <si>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</si>
  <si>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</si>
  <si>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</si>
  <si>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</si>
  <si>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</si>
  <si>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</si>
  <si>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</si>
  <si>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</si>
  <si>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</si>
  <si>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</si>
  <si>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</si>
  <si>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</si>
  <si>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</si>
  <si>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</si>
  <si>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</si>
  <si>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</si>
  <si>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</si>
  <si>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</si>
  <si>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</si>
  <si>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</si>
  <si>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</si>
  <si>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</si>
  <si>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</si>
  <si>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</si>
  <si>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</si>
  <si>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</si>
  <si>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</si>
  <si>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</si>
  <si>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</si>
  <si>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</si>
  <si>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</si>
  <si>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</si>
  <si>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</si>
  <si>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</si>
  <si>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</si>
  <si>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</si>
  <si>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</si>
  <si>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</si>
  <si>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</si>
  <si>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</si>
  <si>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</si>
  <si>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</si>
  <si>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</si>
  <si>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</si>
  <si>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</si>
  <si>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</si>
  <si>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</si>
  <si>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</si>
  <si>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</si>
  <si>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</si>
  <si>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</si>
  <si>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</si>
  <si>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</si>
  <si>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</si>
  <si>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</si>
  <si>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</si>
  <si>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</si>
  <si>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</si>
  <si>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</si>
  <si>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</si>
  <si>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</si>
  <si>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</si>
  <si>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</si>
  <si>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</si>
  <si>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</si>
  <si>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</si>
  <si>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</si>
  <si>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</si>
  <si>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2021-5-10000051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</si>
</sst>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9" zoomScale="98" zoomScaleNormal="98"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36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243"/>
      <c r="I20" s="149" t="s">
        <v>36</v>
      </c>
      <c r="J20" s="150" t="s">
        <v>159</v>
      </c>
      <c r="K20" s="151">
        <v>829576784</v>
      </c>
      <c r="L20" s="152">
        <v>44197</v>
      </c>
      <c r="M20" s="152">
        <v>44561</v>
      </c>
      <c r="N20" s="135">
        <f>+(M20-L20)/30</f>
        <v>12.133333333333333</v>
      </c>
      <c r="O20" s="138"/>
      <c r="U20" s="134"/>
      <c r="V20" s="105">
        <f ca="1">NOW()</f>
        <v>44193.804770486109</v>
      </c>
      <c r="W20" s="105">
        <f ca="1">NOW()</f>
        <v>44193.804770486109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PADESO CONSTRUYENDO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42019</v>
      </c>
      <c r="F48" s="145">
        <v>42353</v>
      </c>
      <c r="G48" s="160">
        <f>IF(AND(E48&lt;&gt;"",F48&lt;&gt;""),((F48-E48)/30),"")</f>
        <v>11.133333333333333</v>
      </c>
      <c r="H48" s="122" t="s">
        <v>2679</v>
      </c>
      <c r="I48" s="113" t="s">
        <v>36</v>
      </c>
      <c r="J48" s="113" t="s">
        <v>38</v>
      </c>
      <c r="K48" s="116">
        <v>27000000</v>
      </c>
      <c r="L48" s="115"/>
      <c r="M48" s="117"/>
      <c r="N48" s="115" t="s">
        <v>27</v>
      </c>
      <c r="O48" s="115" t="s">
        <v>26</v>
      </c>
      <c r="P48" s="78"/>
    </row>
    <row r="49" spans="1:16" s="6" customFormat="1" ht="24.75" customHeight="1" x14ac:dyDescent="0.25">
      <c r="A49" s="143">
        <v>2</v>
      </c>
      <c r="B49" s="111" t="s">
        <v>2680</v>
      </c>
      <c r="C49" s="112" t="s">
        <v>32</v>
      </c>
      <c r="D49" s="110" t="s">
        <v>2681</v>
      </c>
      <c r="E49" s="145">
        <v>42370</v>
      </c>
      <c r="F49" s="145">
        <v>42735</v>
      </c>
      <c r="G49" s="160">
        <f t="shared" ref="G49:G50" si="2">IF(AND(E49&lt;&gt;"",F49&lt;&gt;""),((F49-E49)/30),"")</f>
        <v>12.166666666666666</v>
      </c>
      <c r="H49" s="122" t="s">
        <v>2682</v>
      </c>
      <c r="I49" s="113" t="s">
        <v>36</v>
      </c>
      <c r="J49" s="113" t="s">
        <v>43</v>
      </c>
      <c r="K49" s="116">
        <v>36000000</v>
      </c>
      <c r="L49" s="115"/>
      <c r="M49" s="117"/>
      <c r="N49" s="115" t="s">
        <v>27</v>
      </c>
      <c r="O49" s="115" t="s">
        <v>26</v>
      </c>
      <c r="P49" s="78"/>
    </row>
    <row r="50" spans="1:16" s="6" customFormat="1" ht="24.75" customHeight="1" x14ac:dyDescent="0.25">
      <c r="A50" s="143">
        <v>3</v>
      </c>
      <c r="B50" s="122" t="s">
        <v>2680</v>
      </c>
      <c r="C50" s="112" t="s">
        <v>32</v>
      </c>
      <c r="D50" s="110" t="s">
        <v>2683</v>
      </c>
      <c r="E50" s="145">
        <v>43101</v>
      </c>
      <c r="F50" s="145">
        <v>43465</v>
      </c>
      <c r="G50" s="160">
        <f t="shared" si="2"/>
        <v>12.133333333333333</v>
      </c>
      <c r="H50" s="122" t="s">
        <v>2684</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2677</v>
      </c>
      <c r="C51" s="124" t="s">
        <v>32</v>
      </c>
      <c r="D51" s="110" t="s">
        <v>2685</v>
      </c>
      <c r="E51" s="145">
        <v>43466</v>
      </c>
      <c r="F51" s="145">
        <v>43769</v>
      </c>
      <c r="G51" s="160">
        <f t="shared" ref="G51:G107" si="3">IF(AND(E51&lt;&gt;"",F51&lt;&gt;""),((F51-E51)/30),"")</f>
        <v>10.1</v>
      </c>
      <c r="H51" s="122" t="s">
        <v>2679</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16591535.68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2690</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2020-12-29T00:19:00Z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