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<sst xmlns="http://schemas.openxmlformats.org/spreadsheetml/2006/main" count="3205" uniqueCount="2705">
  <si>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</si>
  <si>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</si>
  <si>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</si>
  <si>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</si>
  <si>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</si>
  <si>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</si>
  <si>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</si>
  <si>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</si>
  <si>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</si>
  <si>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</si>
  <si>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</si>
  <si>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</si>
  <si>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</si>
  <si>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</si>
  <si>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</si>
  <si>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</si>
  <si>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</si>
  <si>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</si>
  <si>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</si>
  <si>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</si>
  <si>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</si>
  <si>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</si>
  <si>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</si>
  <si>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</si>
  <si>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</si>
  <si>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</si>
  <si>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</si>
  <si>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</si>
  <si>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</si>
  <si>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</si>
  <si>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</si>
  <si>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</si>
  <si>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</si>
  <si>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</si>
  <si>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</si>
  <si>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</si>
  <si>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</si>
  <si>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</si>
  <si>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</si>
  <si>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</si>
  <si>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</si>
  <si>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</si>
  <si>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</si>
  <si>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</si>
  <si>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</si>
  <si>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</si>
  <si>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</si>
  <si>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</si>
  <si>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</si>
  <si>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</si>
  <si>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</si>
  <si>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</si>
  <si>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</si>
  <si>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</si>
  <si>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</si>
  <si>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</si>
  <si>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</si>
  <si>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</si>
  <si>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</si>
  <si>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</si>
  <si>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</si>
  <si>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</si>
  <si>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</si>
  <si>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</si>
  <si>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</si>
  <si>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</si>
  <si>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</si>
  <si>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</si>
  <si>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</si>
  <si>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</si>
  <si>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</si>
  <si>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</si>
  <si>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</si>
  <si>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</si>
  <si>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</si>
  <si>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</si>
  <si>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</si>
  <si>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</si>
  <si>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</si>
  <si>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</si>
  <si>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</si>
  <si>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</si>
  <si>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</si>
  <si>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</si>
  <si>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</si>
  <si>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</si>
  <si>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</si>
  <si>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</si>
  <si>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</si>
  <si>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</si>
  <si>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</si>
  <si>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</si>
  <si>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</si>
  <si>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</si>
  <si>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</si>
  <si>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</si>
  <si>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</si>
  <si>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</si>
  <si>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</si>
  <si>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</si>
  <si>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</si>
  <si>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</si>
  <si>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</si>
  <si>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</si>
  <si>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</si>
  <si>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</si>
  <si>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</si>
  <si>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</si>
  <si>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</si>
  <si>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</si>
  <si>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</si>
  <si>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</si>
  <si>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</si>
  <si>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</si>
  <si>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</si>
  <si>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</si>
  <si>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</si>
  <si>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</si>
  <si>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</si>
  <si>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</si>
  <si>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</si>
  <si>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</si>
  <si>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</si>
  <si>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</si>
  <si>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</si>
  <si>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</si>
  <si>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</si>
  <si>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</si>
  <si>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</si>
  <si>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</si>
  <si>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</si>
  <si>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</si>
  <si>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</si>
  <si>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</si>
  <si>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</si>
  <si>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</si>
  <si>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</si>
  <si>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</si>
  <si>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</si>
  <si>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</si>
  <si>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</si>
  <si>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</si>
  <si>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</si>
  <si>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</si>
  <si>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</si>
  <si>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</si>
  <si>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</si>
  <si>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</si>
  <si>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</si>
  <si>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</si>
  <si>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</si>
  <si>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</si>
  <si>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</si>
  <si>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</si>
  <si>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</si>
  <si>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</si>
  <si>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</si>
  <si>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</si>
  <si>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</si>
  <si>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</si>
  <si>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</si>
  <si>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</si>
  <si>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</si>
  <si>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</si>
  <si>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</si>
  <si>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</si>
  <si>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</si>
  <si>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</si>
  <si>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</si>
  <si>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</si>
  <si>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</si>
  <si>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</si>
  <si>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</si>
  <si>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</si>
  <si>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</si>
  <si>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</si>
  <si>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</si>
  <si>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</si>
  <si>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</si>
  <si>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</si>
  <si>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</si>
  <si>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</si>
  <si>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</si>
  <si>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</si>
  <si>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</si>
  <si>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</si>
  <si>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</si>
  <si>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</si>
  <si>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</si>
  <si>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</si>
  <si>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</si>
  <si>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</si>
  <si>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</si>
  <si>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</si>
  <si>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</si>
  <si>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</si>
  <si>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</si>
  <si>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</si>
  <si>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</si>
  <si>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</si>
  <si>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</si>
  <si>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</si>
  <si>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</si>
  <si>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</si>
  <si>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</si>
  <si>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</si>
  <si>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</si>
  <si>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</si>
  <si>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</si>
  <si>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</si>
  <si>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</si>
  <si>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</si>
  <si>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</si>
  <si>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</si>
  <si>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</si>
  <si>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</si>
  <si>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</si>
  <si>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</si>
  <si>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</si>
  <si>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</si>
  <si>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</si>
  <si>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</si>
  <si>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</si>
  <si>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</si>
  <si>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</si>
  <si>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</si>
  <si>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</si>
  <si>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</si>
  <si>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</si>
  <si>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</si>
  <si>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</si>
  <si>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</si>
  <si>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</si>
  <si>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</si>
  <si>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</si>
  <si>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</si>
  <si>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</si>
  <si>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</si>
  <si>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</si>
  <si>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</si>
  <si>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</si>
  <si>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</si>
  <si>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</si>
  <si>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</si>
  <si>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</si>
  <si>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</si>
  <si>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</si>
  <si>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</si>
  <si>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</si>
  <si>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</si>
  <si>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</si>
  <si>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</si>
  <si>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</si>
  <si>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</si>
  <si>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</si>
  <si>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</si>
  <si>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</si>
  <si>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</si>
  <si>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</si>
  <si>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</si>
  <si>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</si>
  <si>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</si>
  <si>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</si>
  <si>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</si>
  <si>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</si>
  <si>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</si>
  <si>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</si>
  <si>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</si>
  <si>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</si>
  <si>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</si>
  <si>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</si>
  <si>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</si>
  <si>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</si>
  <si>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</si>
  <si>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</si>
  <si>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</si>
  <si>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</si>
  <si>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</si>
  <si>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</si>
  <si>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</si>
  <si>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</si>
  <si>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</si>
  <si>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</si>
  <si>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</si>
  <si>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</si>
  <si>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</si>
  <si>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</si>
  <si>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</si>
  <si>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</si>
  <si>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</si>
  <si>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</si>
  <si>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</si>
  <si>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</si>
  <si>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</si>
  <si>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</si>
  <si>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</si>
  <si>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</si>
  <si>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</si>
  <si>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</si>
  <si>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</si>
  <si>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</si>
  <si>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</si>
  <si>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</si>
  <si>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</si>
  <si>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</si>
  <si>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</si>
  <si>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</si>
  <si>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</si>
  <si>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</si>
  <si>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</si>
  <si>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</si>
  <si>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</si>
  <si>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</si>
  <si>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</si>
  <si>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</si>
  <si>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</si>
  <si>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</si>
  <si>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</si>
  <si>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</si>
  <si>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</si>
  <si>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</si>
  <si>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</si>
  <si>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</si>
  <si>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</si>
  <si>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</si>
  <si>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</si>
  <si>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</si>
  <si>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</si>
  <si>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</si>
  <si>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</si>
  <si>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</si>
  <si>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</si>
  <si>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</si>
  <si>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</si>
  <si>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</si>
  <si>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</si>
  <si>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</si>
  <si>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</si>
  <si>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</si>
  <si>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</si>
  <si>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</si>
  <si>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</si>
  <si>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</si>
  <si>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</si>
  <si>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</si>
  <si>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</si>
  <si>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</si>
  <si>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</si>
  <si>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</si>
  <si>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</si>
  <si>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</si>
  <si>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</si>
  <si>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</si>
  <si>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</si>
  <si>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</si>
  <si>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</si>
  <si>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</si>
  <si>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</si>
  <si>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</si>
  <si>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</si>
  <si>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</si>
  <si>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</si>
  <si>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</si>
  <si>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</si>
  <si>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</si>
  <si>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</si>
  <si>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</si>
  <si>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</si>
  <si>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</si>
  <si>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</si>
  <si>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</si>
  <si>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</si>
  <si>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</si>
  <si>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</si>
  <si>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</si>
  <si>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</si>
  <si>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</si>
  <si>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</si>
  <si>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</si>
  <si>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</si>
  <si>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</si>
  <si>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</si>
  <si>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</si>
  <si>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</si>
  <si>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</si>
  <si>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</si>
  <si>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</si>
  <si>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</si>
  <si>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</si>
  <si>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</si>
  <si>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</si>
  <si>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</si>
  <si>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</si>
  <si>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</si>
  <si>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</si>
  <si>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</si>
  <si>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</si>
  <si>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</si>
  <si>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</si>
  <si>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</si>
  <si>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</si>
  <si>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</si>
  <si>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</si>
  <si>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</si>
  <si>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</si>
  <si>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</si>
  <si>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</si>
  <si>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</si>
  <si>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</si>
  <si>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</si>
  <si>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</si>
  <si>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</si>
  <si>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</si>
  <si>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</si>
  <si>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</si>
  <si>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</si>
  <si>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</si>
  <si>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</si>
  <si>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</si>
  <si>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</si>
  <si>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</si>
  <si>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</si>
  <si>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</si>
  <si>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</si>
  <si>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</si>
  <si>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</si>
  <si>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</si>
  <si>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</si>
  <si>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</si>
  <si>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</si>
  <si>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</si>
  <si>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</si>
  <si>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</si>
  <si>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</si>
  <si>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</si>
  <si>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</si>
  <si>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</si>
  <si>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</si>
  <si>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</si>
  <si>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</si>
  <si>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</si>
  <si>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</si>
  <si>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</si>
  <si>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</si>
  <si>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</si>
  <si>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</si>
  <si>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</si>
  <si>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</si>
  <si>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</si>
  <si>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</si>
  <si>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</si>
  <si>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</si>
  <si>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</si>
  <si>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</si>
  <si>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</si>
  <si>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</si>
  <si>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</si>
  <si>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</si>
  <si>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</si>
  <si>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</si>
  <si>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</si>
  <si>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</si>
  <si>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</si>
  <si>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</si>
  <si>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</si>
  <si>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</si>
  <si>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</si>
  <si>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</si>
  <si>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</si>
  <si>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</si>
  <si>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</si>
  <si>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</si>
  <si>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</si>
  <si>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</si>
  <si>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</si>
  <si>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</si>
  <si>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</si>
  <si>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</si>
  <si>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</si>
  <si>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</si>
  <si>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</si>
  <si>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</si>
  <si>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</si>
  <si>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</si>
  <si>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</si>
  <si>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</si>
  <si>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</si>
  <si>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</si>
  <si>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</si>
  <si>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</si>
  <si>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</si>
  <si>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</si>
  <si>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</si>
  <si>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</si>
  <si>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</si>
  <si>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</si>
  <si>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</si>
  <si>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</si>
  <si>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</si>
  <si>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</si>
  <si>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</si>
  <si>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</si>
  <si>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</si>
  <si>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</si>
  <si>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</si>
  <si>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</si>
  <si>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</si>
  <si>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</si>
  <si>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</si>
  <si>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</si>
  <si>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</si>
  <si>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</si>
  <si>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</si>
  <si>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</si>
  <si>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</si>
  <si>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</si>
  <si>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</si>
  <si>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</si>
  <si>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</si>
  <si>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</si>
  <si>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</si>
  <si>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</si>
  <si>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</si>
  <si>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</si>
  <si>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</si>
  <si>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</si>
  <si>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</si>
  <si>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</si>
  <si>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</si>
  <si>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</si>
  <si>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</si>
  <si>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</si>
  <si>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</si>
  <si>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</si>
  <si>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</si>
  <si>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</si>
  <si>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</si>
  <si>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</si>
  <si>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</si>
  <si>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</si>
  <si>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</si>
  <si>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</si>
  <si>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</si>
  <si>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</si>
  <si>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</si>
  <si>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</si>
  <si>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</si>
  <si>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</si>
  <si>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</si>
  <si>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</si>
  <si>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</si>
  <si>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</si>
  <si>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</si>
  <si>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</si>
  <si>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</si>
  <si>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</si>
  <si>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</si>
  <si>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</si>
  <si>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</si>
  <si>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</si>
  <si>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</si>
  <si>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</si>
  <si>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</si>
  <si>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</si>
  <si>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</si>
  <si>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</si>
  <si>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</si>
  <si>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</si>
  <si>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</si>
  <si>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</si>
  <si>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</si>
  <si>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</si>
  <si>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</si>
  <si>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</si>
  <si>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</si>
  <si>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</si>
  <si>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</si>
  <si>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</si>
  <si>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</si>
  <si>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</si>
  <si>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</si>
  <si>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</si>
  <si>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</si>
  <si>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</si>
  <si>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</si>
  <si>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</si>
  <si>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</si>
  <si>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</si>
  <si>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</si>
  <si>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</si>
  <si>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</si>
  <si>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</si>
  <si>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</si>
  <si>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</si>
  <si>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</si>
  <si>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</si>
  <si>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</si>
  <si>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</si>
  <si>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</si>
  <si>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</si>
  <si>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</si>
  <si>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</si>
  <si>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</si>
  <si>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</si>
  <si>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</si>
  <si>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</si>
  <si>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</si>
  <si>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</si>
  <si>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</si>
  <si>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</si>
  <si>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</si>
  <si>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</si>
  <si>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</si>
  <si>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</si>
  <si>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</si>
  <si>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</si>
  <si>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</si>
  <si>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</si>
  <si>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</si>
  <si>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</si>
  <si>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</si>
  <si>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</si>
  <si>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</si>
  <si>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</si>
  <si>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</si>
  <si>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</si>
  <si>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</si>
  <si>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</si>
  <si>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</si>
  <si>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</si>
  <si>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</si>
  <si>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</si>
  <si>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</si>
  <si>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</si>
  <si>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</si>
  <si>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</si>
  <si>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</si>
  <si>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</si>
  <si>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</si>
  <si>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</si>
  <si>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</si>
  <si>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</si>
  <si>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</si>
  <si>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</si>
  <si>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</si>
  <si>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</si>
  <si>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</si>
  <si>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</si>
  <si>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</si>
  <si>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</si>
  <si>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</si>
  <si>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</si>
  <si>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</si>
  <si>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</si>
  <si>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</si>
  <si>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</si>
  <si>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</si>
  <si>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</si>
  <si>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</si>
  <si>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</si>
  <si>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</si>
  <si>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</si>
  <si>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</si>
  <si>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</si>
  <si>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</si>
  <si>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</si>
  <si>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</si>
  <si>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</si>
  <si>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</si>
  <si>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</si>
  <si>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</si>
  <si>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</si>
  <si>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</si>
  <si>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</si>
  <si>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</si>
  <si>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</si>
  <si>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</si>
  <si>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</si>
  <si>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</si>
  <si>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</si>
  <si>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</si>
  <si>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</si>
  <si>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</si>
  <si>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</si>
  <si>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</si>
  <si>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</si>
  <si>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</si>
  <si>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</si>
  <si>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</si>
  <si>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</si>
  <si>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</si>
  <si>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</si>
  <si>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</si>
  <si>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</si>
  <si>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</si>
  <si>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</si>
  <si>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</si>
  <si>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</si>
  <si>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</si>
  <si>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</si>
  <si>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</si>
  <si>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</si>
  <si>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</si>
  <si>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</si>
  <si>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</si>
  <si>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</si>
  <si>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</si>
  <si>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</si>
  <si>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</si>
  <si>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</si>
  <si>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</si>
  <si>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</si>
  <si>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</si>
  <si>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</si>
  <si>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</si>
  <si>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</si>
  <si>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</si>
  <si>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</si>
  <si>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</si>
  <si>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</si>
  <si>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</si>
  <si>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</si>
  <si>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</si>
  <si>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</si>
  <si>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</si>
  <si>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</si>
  <si>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</si>
  <si>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</si>
  <si>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</si>
  <si>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</si>
  <si>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</si>
  <si>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</si>
  <si>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</si>
  <si>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</si>
  <si>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</si>
  <si>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</si>
  <si>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</si>
  <si>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</si>
  <si>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</si>
  <si>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</si>
  <si>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</si>
  <si>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</si>
  <si>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</si>
  <si>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</si>
  <si>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</si>
  <si>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</si>
  <si>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</si>
  <si>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</si>
  <si>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</si>
  <si>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</si>
  <si>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</si>
  <si>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</si>
  <si>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</si>
  <si>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</si>
  <si>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</si>
  <si>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</si>
  <si>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</si>
  <si>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</si>
  <si>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</si>
  <si>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</si>
  <si>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</si>
  <si>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</si>
  <si>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</si>
  <si>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</si>
  <si>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</si>
  <si>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</si>
  <si>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</si>
  <si>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</si>
  <si>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</si>
  <si>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</si>
  <si>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</si>
  <si>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</si>
  <si>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</si>
  <si>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</si>
  <si>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</si>
  <si>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</si>
  <si>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</si>
  <si>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</si>
  <si>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</si>
  <si>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</si>
  <si>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</si>
  <si>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</si>
  <si>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</si>
  <si>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</si>
  <si>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</si>
  <si>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</si>
  <si>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</si>
  <si>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</si>
  <si>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</si>
  <si>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</si>
  <si>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</si>
  <si>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</si>
  <si>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</si>
  <si>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</si>
  <si>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</si>
  <si>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</si>
  <si>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</si>
  <si>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</si>
  <si>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</si>
  <si>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</si>
  <si>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</si>
  <si>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</si>
  <si>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</si>
  <si>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</si>
  <si>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</si>
  <si>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</si>
  <si>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</si>
  <si>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</si>
  <si>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</si>
  <si>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</si>
  <si>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</si>
  <si>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</si>
  <si>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</si>
  <si>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</si>
  <si>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</si>
  <si>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</si>
  <si>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</si>
  <si>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</si>
  <si>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</si>
  <si>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</si>
  <si>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</si>
  <si>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</si>
  <si>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</si>
  <si>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</si>
  <si>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</si>
  <si>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</si>
  <si>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</si>
  <si>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</si>
  <si>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</si>
  <si>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</si>
  <si>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</si>
  <si>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</si>
  <si>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</si>
  <si>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</si>
  <si>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</si>
  <si>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</si>
  <si>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</si>
  <si>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</si>
  <si>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</si>
  <si>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</si>
  <si>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</si>
  <si>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</si>
  <si>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</si>
  <si>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</si>
  <si>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</si>
  <si>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</si>
  <si>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</si>
  <si>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</si>
  <si>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</si>
  <si>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</si>
  <si>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</si>
  <si>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</si>
  <si>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</si>
  <si>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</si>
  <si>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</si>
  <si>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</si>
  <si>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</si>
  <si>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</si>
  <si>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</si>
  <si>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</si>
  <si>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</si>
  <si>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</si>
  <si>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</si>
  <si>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</si>
  <si>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</si>
  <si>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</si>
  <si>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</si>
  <si>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</si>
  <si>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</si>
  <si>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</si>
  <si>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</si>
  <si>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</si>
  <si>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</si>
  <si>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</si>
  <si>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</si>
  <si>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</si>
  <si>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</si>
  <si>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</si>
  <si>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</si>
  <si>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</si>
  <si>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</si>
  <si>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</si>
  <si>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</si>
  <si>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</si>
  <si>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</si>
  <si>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</si>
  <si>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</si>
  <si>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</si>
  <si>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</si>
  <si>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</si>
  <si>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</si>
  <si>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</si>
  <si>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</si>
  <si>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</si>
  <si>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</si>
  <si>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</si>
  <si>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</si>
  <si>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</si>
  <si>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</si>
  <si>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</si>
  <si>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</si>
  <si>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</si>
  <si>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</si>
  <si>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</si>
  <si>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</si>
  <si>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</si>
  <si>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</si>
  <si>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</si>
  <si>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</si>
  <si>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</si>
  <si>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</si>
  <si>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</si>
  <si>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</si>
  <si>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</si>
  <si>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</si>
  <si>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</si>
  <si>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</si>
  <si>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</si>
  <si>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</si>
  <si>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</si>
  <si>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</si>
  <si>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</si>
  <si>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</si>
  <si>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</si>
  <si>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</si>
  <si>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</si>
  <si>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</si>
  <si>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</si>
  <si>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</si>
  <si>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</si>
  <si>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</si>
  <si>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</si>
  <si>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</si>
  <si>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</si>
  <si>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</si>
  <si>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</si>
  <si>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</si>
  <si>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</si>
  <si>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</si>
  <si>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</si>
  <si>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</si>
  <si>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</si>
  <si>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</si>
  <si>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</si>
  <si>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</si>
  <si>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</si>
  <si>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</si>
  <si>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</si>
  <si>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</si>
  <si>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</si>
  <si>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</si>
  <si>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</si>
  <si>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</si>
  <si>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</si>
  <si>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</si>
  <si>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</si>
  <si>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</si>
  <si>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</si>
  <si>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</si>
  <si>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</si>
  <si>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</si>
  <si>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</si>
  <si>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</si>
  <si>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</si>
  <si>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</si>
  <si>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</si>
  <si>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</si>
  <si>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</si>
  <si>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</si>
  <si>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</si>
  <si>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</si>
  <si>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</si>
  <si>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</si>
  <si>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</si>
  <si>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</si>
  <si>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</si>
  <si>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</si>
  <si>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</si>
  <si>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</si>
  <si>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</si>
  <si>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</si>
  <si>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</si>
  <si>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</si>
  <si>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</si>
  <si>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</si>
  <si>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</si>
  <si>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</si>
  <si>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</si>
  <si>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</si>
  <si>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</si>
  <si>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</si>
  <si>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</si>
  <si>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</si>
  <si>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</si>
  <si>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</si>
  <si>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</si>
  <si>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</si>
  <si>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</si>
  <si>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</si>
  <si>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</si>
  <si>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</si>
  <si>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</si>
  <si>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</si>
  <si>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</si>
  <si>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</si>
  <si>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</si>
  <si>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</si>
  <si>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</si>
  <si>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</si>
  <si>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</si>
  <si>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</si>
  <si>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</si>
  <si>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</si>
  <si>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</si>
  <si>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</si>
  <si>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</si>
  <si>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</si>
  <si>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</si>
  <si>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</si>
  <si>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</si>
  <si>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</si>
  <si>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</si>
  <si>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</si>
  <si>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</si>
  <si>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</si>
  <si>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</si>
  <si>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</si>
  <si>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</si>
  <si>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</si>
  <si>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</si>
  <si>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</si>
  <si>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</si>
  <si>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</si>
  <si>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</si>
  <si>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</si>
  <si>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</si>
  <si>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</si>
  <si>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</si>
  <si>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</si>
  <si>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</si>
  <si>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</si>
  <si>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</si>
  <si>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</si>
  <si>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</si>
  <si>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</si>
  <si>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</si>
  <si>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</si>
  <si>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</si>
  <si>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</si>
  <si>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</si>
  <si>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</si>
  <si>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</si>
  <si>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</si>
  <si>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</si>
  <si>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</si>
  <si>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</si>
  <si>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</si>
  <si>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</si>
  <si>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</si>
  <si>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</si>
  <si>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</si>
  <si>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</si>
  <si>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</si>
  <si>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</si>
  <si>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</si>
  <si>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</si>
  <si>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</si>
  <si>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</si>
  <si>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</si>
  <si>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</si>
  <si>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</si>
  <si>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</si>
  <si>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</si>
  <si>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</si>
  <si>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</si>
  <si>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</si>
  <si>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</si>
  <si>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</si>
  <si>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</si>
  <si>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</si>
  <si>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</si>
  <si>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</si>
  <si>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</si>
  <si>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</si>
  <si>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</si>
  <si>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</si>
  <si>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</si>
  <si>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</si>
  <si>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</si>
  <si>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</si>
  <si>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</si>
  <si>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</si>
  <si>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</si>
  <si>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</si>
  <si>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</si>
  <si>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</si>
  <si>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</si>
  <si>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</si>
  <si>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</si>
  <si>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</si>
  <si>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</si>
  <si>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</si>
  <si>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</si>
  <si>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</si>
  <si>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</si>
  <si>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</si>
  <si>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</si>
  <si>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</si>
  <si>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</si>
  <si>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</si>
  <si>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</si>
  <si>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</si>
  <si>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</si>
  <si>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</si>
  <si>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</si>
  <si>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</si>
  <si>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</si>
  <si>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</si>
  <si>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</si>
  <si>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</si>
  <si>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</si>
  <si>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</si>
  <si>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</si>
  <si>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</si>
  <si>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</si>
  <si>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</si>
  <si>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</si>
  <si>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</si>
  <si>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</si>
  <si>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</si>
  <si>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</si>
  <si>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</si>
  <si>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</si>
  <si>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</si>
  <si>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</si>
  <si>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</si>
  <si>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</si>
  <si>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</si>
  <si>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</si>
  <si>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</si>
  <si>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</si>
  <si>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</si>
  <si>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</si>
  <si>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</si>
  <si>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</si>
  <si>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</si>
  <si>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</si>
  <si>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</si>
  <si>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</si>
  <si>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</si>
  <si>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</si>
  <si>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</si>
  <si>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</si>
  <si>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</si>
  <si>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</si>
  <si>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</si>
  <si>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</si>
  <si>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</si>
  <si>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</si>
  <si>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</si>
  <si>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</si>
  <si>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</si>
  <si>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</si>
  <si>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</si>
  <si>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</si>
  <si>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</si>
  <si>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</si>
  <si>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</si>
  <si>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</si>
  <si>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</si>
  <si>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</si>
  <si>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</si>
  <si>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</si>
  <si>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</si>
  <si>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</si>
  <si>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</si>
  <si>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</si>
  <si>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</si>
  <si>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</si>
  <si>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</si>
  <si>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</si>
  <si>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</si>
  <si>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</si>
  <si>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</si>
  <si>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</si>
  <si>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</si>
  <si>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</si>
  <si>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</si>
  <si>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</si>
  <si>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</si>
  <si>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</si>
  <si>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</si>
  <si>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</si>
  <si>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</si>
  <si>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</si>
  <si>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</si>
  <si>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</si>
  <si>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</si>
  <si>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</si>
  <si>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</si>
  <si>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</si>
  <si>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</si>
  <si>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</si>
  <si>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</si>
  <si>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</si>
  <si>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</si>
  <si>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</si>
  <si>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</si>
  <si>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</si>
  <si>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</si>
  <si>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</si>
  <si>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</si>
  <si>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</si>
  <si>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</si>
  <si>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</si>
  <si>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</si>
  <si>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</si>
  <si>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</si>
  <si>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</si>
  <si>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</si>
  <si>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</si>
  <si>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</si>
  <si>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</si>
  <si>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</si>
  <si>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</si>
  <si>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</si>
  <si>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</si>
  <si>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</si>
  <si>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</si>
  <si>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</si>
  <si>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</si>
  <si>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</si>
  <si>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</si>
  <si>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</si>
  <si>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</si>
  <si>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</si>
  <si>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</si>
  <si>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</si>
  <si>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</si>
  <si>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</si>
  <si>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</si>
  <si>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</si>
  <si>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</si>
  <si>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</si>
  <si>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</si>
  <si>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</si>
  <si>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</si>
  <si>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</si>
  <si>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</si>
  <si>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</si>
  <si>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</si>
  <si>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</si>
  <si>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</si>
  <si>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</si>
  <si>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</si>
  <si>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</si>
  <si>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</si>
  <si>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</si>
  <si>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</si>
  <si>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</si>
  <si>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</si>
  <si>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</si>
  <si>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</si>
  <si>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</si>
  <si>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</si>
  <si>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</si>
  <si>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</si>
  <si>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</si>
  <si>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</si>
  <si>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</si>
  <si>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</si>
  <si>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</si>
  <si>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</si>
  <si>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</si>
  <si>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</si>
  <si>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</si>
  <si>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</si>
  <si>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</si>
  <si>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</si>
  <si>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</si>
  <si>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</si>
  <si>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</si>
  <si>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</si>
  <si>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</si>
  <si>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</si>
  <si>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</si>
  <si>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</si>
  <si>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</si>
  <si>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</si>
  <si>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</si>
  <si>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</si>
  <si>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</si>
  <si>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</si>
  <si>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</si>
  <si>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</si>
  <si>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</si>
  <si>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</si>
  <si>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</si>
  <si>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</si>
  <si>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</si>
  <si>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</si>
  <si>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</si>
  <si>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</si>
  <si>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</si>
  <si>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</si>
  <si>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</si>
  <si>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</si>
  <si>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</si>
  <si>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</si>
  <si>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</si>
  <si>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</si>
  <si>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</si>
  <si>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</si>
  <si>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</si>
  <si>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</si>
  <si>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</si>
  <si>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</si>
  <si>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</si>
  <si>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</si>
  <si>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</si>
  <si>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</si>
  <si>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</si>
  <si>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</si>
  <si>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</si>
  <si>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</si>
  <si>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</si>
  <si>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</si>
  <si>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</si>
  <si>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</si>
  <si>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</si>
  <si>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</si>
  <si>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</si>
  <si>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</si>
  <si>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</si>
  <si>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</si>
  <si>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</si>
  <si>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</si>
  <si>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</si>
  <si>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</si>
  <si>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</si>
  <si>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</si>
  <si>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</si>
  <si>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</si>
  <si>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</si>
  <si>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</si>
  <si>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</si>
  <si>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</si>
  <si>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</si>
  <si>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</si>
  <si>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</si>
  <si>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</si>
  <si>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</si>
  <si>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</si>
  <si>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</si>
  <si>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</si>
  <si>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</si>
  <si>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</si>
  <si>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</si>
  <si>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</si>
  <si>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</si>
  <si>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</si>
  <si>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</si>
  <si>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</si>
  <si>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</si>
  <si>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</si>
  <si>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</si>
  <si>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</si>
  <si>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</si>
  <si>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</si>
  <si>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</si>
  <si>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</si>
  <si>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</si>
  <si>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</si>
  <si>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</si>
  <si>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</si>
  <si>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</si>
  <si>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</si>
  <si>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</si>
  <si>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</si>
  <si>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</si>
  <si>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</si>
  <si>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</si>
  <si>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</si>
  <si>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</si>
  <si>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</si>
  <si>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</si>
  <si>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</si>
  <si>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</si>
  <si>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</si>
  <si>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</si>
  <si>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</si>
  <si>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</si>
  <si>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</si>
  <si>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</si>
  <si>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</si>
  <si>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</si>
  <si>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</si>
  <si>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</si>
  <si>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</si>
  <si>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</si>
  <si>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</si>
  <si>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</si>
  <si>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</si>
  <si>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</si>
  <si>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</si>
  <si>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</si>
  <si>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</si>
  <si>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</si>
  <si>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</si>
  <si>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</si>
  <si>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</si>
  <si>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</si>
  <si>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</si>
  <si>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</si>
  <si>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</si>
  <si>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</si>
  <si>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</si>
  <si>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</si>
  <si>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</si>
  <si>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</si>
  <si>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</si>
  <si>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</si>
  <si>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</si>
  <si>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</si>
  <si>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</si>
  <si>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</si>
  <si>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</si>
  <si>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</si>
  <si>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</si>
  <si>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</si>
  <si>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</si>
  <si>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</si>
  <si>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</si>
  <si>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</si>
  <si>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</si>
  <si>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</si>
  <si>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</si>
  <si>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</si>
  <si>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</si>
  <si>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</si>
  <si>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</si>
  <si>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</si>
  <si>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</si>
  <si>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</si>
  <si>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</si>
  <si>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</si>
  <si>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</si>
  <si>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</si>
  <si>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</si>
  <si>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</si>
  <si>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</si>
  <si>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</si>
  <si>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</si>
  <si>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</si>
  <si>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</si>
  <si>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</si>
  <si>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</si>
  <si>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</si>
  <si>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</si>
  <si>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</si>
  <si>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</si>
  <si>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</si>
  <si>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</si>
  <si>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</si>
  <si>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</si>
  <si>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</si>
  <si>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</si>
  <si>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</si>
  <si>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</si>
  <si>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</si>
  <si>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</si>
  <si>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</si>
  <si>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</si>
  <si>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</si>
  <si>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</si>
  <si>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</si>
  <si>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</si>
  <si>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</si>
  <si>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</si>
  <si>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</si>
  <si>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</si>
  <si>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</si>
  <si>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</si>
  <si>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</si>
  <si>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</si>
  <si>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</si>
  <si>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</si>
  <si>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</si>
  <si>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</si>
  <si>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</si>
  <si>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</si>
  <si>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</si>
  <si>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</si>
  <si>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</si>
  <si>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</si>
  <si>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</si>
  <si>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</si>
  <si>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</si>
  <si>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</si>
  <si>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</si>
  <si>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</si>
  <si>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</si>
  <si>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</si>
  <si>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</si>
  <si>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</si>
  <si>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</si>
  <si>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</si>
  <si>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</si>
  <si>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</si>
  <si>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</si>
  <si>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</si>
  <si>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</si>
  <si>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</si>
  <si>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</si>
  <si>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</si>
  <si>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</si>
  <si>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</si>
  <si>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</si>
  <si>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</si>
  <si>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</si>
  <si>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</si>
  <si>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</si>
  <si>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</si>
  <si>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</si>
  <si>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</si>
  <si>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</si>
  <si>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</si>
  <si>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</si>
  <si>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</si>
  <si>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</si>
  <si>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</si>
  <si>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</si>
  <si>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</si>
  <si>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</si>
  <si>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</si>
  <si>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</si>
  <si>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</si>
  <si>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</si>
  <si>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</si>
  <si>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</si>
  <si>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</si>
  <si>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</si>
  <si>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</si>
  <si>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</si>
  <si>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</si>
  <si>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</si>
  <si>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</si>
  <si>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</si>
  <si>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</si>
  <si>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</si>
  <si>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</si>
  <si>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</si>
  <si>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</si>
  <si>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</si>
  <si>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</si>
  <si>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</si>
  <si>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</si>
  <si>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</si>
  <si>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</si>
  <si>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</si>
  <si>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</si>
  <si>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</si>
  <si>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</si>
  <si>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</si>
  <si>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</si>
  <si>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</si>
  <si>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</si>
  <si>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</si>
  <si>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</si>
  <si>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</si>
  <si>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</si>
  <si>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</si>
  <si>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</si>
  <si>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</si>
  <si>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</si>
  <si>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</si>
  <si>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</si>
  <si>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</si>
  <si>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</si>
  <si>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</si>
  <si>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</si>
  <si>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</si>
  <si>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</si>
  <si>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</si>
  <si>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</si>
  <si>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</si>
  <si>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</si>
  <si>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</si>
  <si>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</si>
  <si>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</si>
  <si>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</si>
  <si>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</si>
  <si>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</si>
  <si>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</si>
  <si>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</si>
  <si>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</si>
  <si>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</si>
  <si>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</si>
  <si>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</si>
  <si>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</si>
  <si>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</si>
  <si>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</si>
  <si>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</si>
  <si>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</si>
  <si>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</si>
  <si>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</si>
  <si>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</si>
  <si>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</si>
  <si>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</si>
  <si>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</si>
  <si>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</si>
  <si>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</si>
  <si>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</si>
  <si>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</si>
  <si>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</si>
  <si>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</si>
  <si>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</si>
  <si>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</si>
  <si>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</si>
  <si>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</si>
  <si>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</si>
  <si>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</si>
  <si>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</si>
  <si>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</si>
  <si>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</si>
  <si>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</si>
  <si>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</si>
  <si>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</si>
  <si>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</si>
  <si>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</si>
  <si>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</si>
  <si>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</si>
  <si>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</si>
  <si>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</si>
  <si>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</si>
  <si>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</si>
  <si>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</si>
  <si>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</si>
  <si>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</si>
  <si>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</si>
  <si>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</si>
  <si>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</si>
  <si>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</si>
  <si>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</si>
  <si>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</si>
  <si>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</si>
  <si>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</si>
  <si>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</si>
  <si>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</si>
  <si>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</si>
  <si>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</si>
  <si>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</si>
  <si>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</si>
  <si>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</si>
  <si>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</si>
  <si>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</si>
  <si>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</si>
  <si>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</si>
  <si>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</si>
  <si>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</si>
  <si>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</si>
  <si>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</si>
  <si>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</si>
  <si>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</si>
  <si>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</si>
  <si>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</si>
  <si>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</si>
  <si>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</si>
  <si>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</si>
  <si>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</si>
  <si>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</si>
  <si>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</si>
  <si>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</si>
  <si>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</si>
  <si>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</si>
  <si>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</si>
  <si>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</si>
  <si>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</si>
  <si>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</si>
  <si>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</si>
  <si>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</si>
  <si>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</si>
  <si>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</si>
  <si>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</si>
  <si>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</si>
  <si>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</si>
  <si>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</si>
  <si>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</si>
  <si>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</si>
  <si>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</si>
  <si>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</si>
  <si>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</si>
  <si>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</si>
  <si>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</si>
  <si>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</si>
  <si>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</si>
  <si>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</si>
  <si>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</si>
  <si>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</si>
  <si>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</si>
  <si>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</si>
  <si>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</si>
  <si>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</si>
  <si>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</si>
  <si>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</si>
  <si>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</si>
  <si>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</si>
  <si>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</si>
  <si>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</si>
  <si>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</si>
  <si>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</si>
  <si>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</si>
  <si>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</si>
  <si>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</si>
  <si>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</si>
  <si>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</si>
  <si>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</si>
  <si>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</si>
  <si>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</si>
  <si>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</si>
  <si>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</si>
  <si>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</si>
  <si>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</si>
  <si>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</si>
  <si>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</si>
  <si>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</si>
  <si>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</si>
  <si>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</si>
  <si>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</si>
  <si>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</si>
  <si>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</si>
  <si>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</si>
  <si>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</si>
  <si>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</si>
  <si>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</si>
  <si>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</si>
  <si>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</si>
  <si>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</si>
  <si>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</si>
  <si>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</si>
  <si>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</si>
  <si>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</si>
  <si>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</si>
  <si>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</si>
  <si>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</si>
  <si>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</si>
  <si>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</si>
  <si>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</si>
  <si>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</si>
  <si>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</si>
  <si>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</si>
  <si>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</si>
  <si>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</si>
  <si>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</si>
  <si>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</si>
  <si>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</si>
  <si>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</si>
  <si>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</si>
  <si>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</si>
  <si>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</si>
  <si>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</si>
  <si>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</si>
  <si>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</si>
  <si>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</si>
  <si>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</si>
  <si>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</si>
  <si>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</si>
  <si>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</si>
  <si>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</si>
  <si>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</si>
  <si>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</si>
  <si>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</si>
  <si>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</si>
  <si>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</si>
  <si>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</si>
  <si>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</si>
  <si>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</si>
  <si>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</si>
  <si>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</si>
  <si>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</si>
  <si>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</si>
  <si>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</si>
  <si>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</si>
  <si>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</si>
  <si>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</si>
  <si>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</si>
  <si>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</si>
  <si>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</si>
  <si>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</si>
  <si>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</si>
  <si>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</si>
  <si>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</si>
  <si>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</si>
  <si>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</si>
  <si>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</si>
  <si>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</si>
  <si>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</si>
  <si>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</si>
  <si>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</si>
  <si>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</si>
  <si>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</si>
  <si>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</si>
  <si>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</si>
  <si>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</si>
  <si>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</si>
  <si>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</si>
  <si>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</si>
  <si>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</si>
  <si>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</si>
  <si>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</si>
  <si>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</si>
  <si>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</si>
  <si>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</si>
  <si>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</si>
  <si>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</si>
  <si>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</si>
  <si>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</si>
  <si>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</si>
  <si>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</si>
  <si>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</si>
  <si>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</si>
  <si>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</si>
  <si>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</si>
  <si>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</si>
  <si>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</si>
  <si>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</si>
  <si>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</si>
  <si>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</si>
  <si>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</si>
  <si>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</si>
  <si>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</si>
  <si>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</si>
  <si>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</si>
  <si>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</si>
  <si>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</si>
  <si>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</si>
  <si>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</si>
  <si>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</si>
  <si>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</si>
  <si>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</si>
  <si>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</si>
  <si>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</si>
  <si>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</si>
  <si>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</si>
  <si>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</si>
  <si>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</si>
  <si>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</si>
  <si>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</si>
  <si>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</si>
  <si>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</si>
  <si>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</si>
  <si>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</si>
  <si>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</si>
  <si>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</si>
  <si>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</si>
  <si>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</si>
  <si>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</si>
  <si>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</si>
  <si>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</si>
  <si>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</si>
  <si>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</si>
  <si>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</si>
  <si>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</si>
  <si>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</si>
  <si>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</si>
  <si>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</si>
  <si>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</si>
  <si>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</si>
  <si>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</si>
  <si>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</si>
  <si>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</si>
  <si>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</si>
  <si>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</si>
  <si>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</si>
  <si>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</si>
  <si>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</si>
  <si>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</si>
  <si>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</si>
  <si>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</si>
  <si>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</si>
  <si>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</si>
  <si>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</si>
  <si>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</si>
  <si>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</si>
  <si>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</si>
  <si>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</si>
  <si>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</si>
  <si>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</si>
  <si>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</si>
  <si>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</si>
  <si>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</si>
  <si>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</si>
  <si>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</si>
  <si>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</si>
  <si>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</si>
  <si>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</si>
  <si>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</si>
  <si>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</si>
  <si>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</si>
  <si>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</si>
  <si>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</si>
  <si>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</si>
  <si>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</si>
  <si>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</si>
  <si>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</si>
  <si>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</si>
  <si>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</si>
  <si>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</si>
  <si>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</si>
  <si>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</si>
  <si>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</si>
  <si>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</si>
  <si>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</si>
  <si>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</si>
  <si>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</si>
  <si>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</si>
  <si>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</si>
  <si>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</si>
  <si>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</si>
  <si>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</si>
  <si>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</si>
  <si>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</si>
  <si>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</si>
  <si>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</si>
  <si>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</si>
  <si>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</si>
  <si>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</si>
  <si>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</si>
  <si>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</si>
  <si>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</si>
  <si>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</si>
  <si>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</si>
  <si>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</si>
  <si>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</si>
  <si>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</si>
  <si>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</si>
  <si>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</si>
  <si>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</si>
  <si>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</si>
  <si>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</si>
  <si>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</si>
  <si>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</si>
  <si>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</si>
  <si>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</si>
  <si>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</si>
  <si>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</si>
  <si>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</si>
  <si>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</si>
  <si>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</si>
  <si>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</si>
  <si>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</si>
  <si>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</si>
  <si>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</si>
  <si>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</si>
  <si>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</si>
  <si>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</si>
  <si>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</si>
  <si>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</si>
  <si>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</si>
  <si>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</si>
  <si>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</si>
  <si>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</si>
  <si>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</si>
  <si>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</si>
  <si>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</si>
  <si>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</si>
  <si>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</si>
  <si>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</si>
  <si>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</si>
  <si>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</si>
  <si>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</si>
  <si>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</si>
  <si>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</si>
  <si>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</si>
  <si>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</si>
  <si>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</si>
  <si>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</si>
  <si>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</si>
  <si>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</si>
  <si>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</si>
  <si>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</si>
  <si>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</si>
  <si>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</si>
  <si>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</si>
  <si>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</si>
  <si>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</si>
  <si>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</si>
  <si>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</si>
  <si>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</si>
  <si>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</si>
  <si>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</si>
  <si>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</si>
  <si>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</si>
  <si>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</si>
  <si>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</si>
  <si>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</si>
  <si>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</si>
  <si>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</si>
  <si>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</si>
  <si>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</si>
  <si>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</si>
  <si>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</si>
  <si>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</si>
  <si>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</si>
  <si>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</si>
  <si>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</si>
  <si>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</si>
  <si>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</si>
  <si>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</si>
  <si>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</si>
  <si>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</si>
  <si>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</si>
  <si>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</si>
  <si>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</si>
  <si>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</si>
  <si>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</si>
  <si>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</si>
  <si>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</si>
  <si>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</si>
  <si>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</si>
  <si>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</si>
  <si>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</si>
  <si>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</si>
  <si>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</si>
  <si>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</si>
  <si>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</si>
  <si>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</si>
  <si>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</si>
  <si>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</si>
  <si>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</si>
  <si>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</si>
  <si>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</si>
  <si>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</si>
  <si>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</si>
  <si>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</si>
  <si>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</si>
  <si>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</si>
  <si>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</si>
  <si>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</si>
  <si>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</si>
  <si>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</si>
  <si>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</si>
  <si>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</si>
  <si>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</si>
  <si>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</si>
  <si>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</si>
  <si>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</si>
  <si>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</si>
  <si>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</si>
  <si>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</si>
  <si>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</si>
  <si>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</si>
  <si>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</si>
  <si>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</si>
  <si>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</si>
  <si>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</si>
  <si>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</si>
  <si>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</si>
  <si>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</si>
  <si>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</si>
  <si>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</si>
  <si>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</si>
  <si>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</si>
  <si>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</si>
  <si>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</si>
  <si>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</si>
  <si>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</si>
  <si>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</si>
  <si>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</si>
  <si>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</si>
  <si>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</si>
  <si>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</si>
  <si>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</si>
  <si>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</si>
  <si>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</si>
  <si>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</si>
  <si>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</si>
  <si>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</si>
  <si>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</si>
  <si>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</si>
  <si>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</si>
  <si>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</si>
  <si>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</si>
  <si>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</si>
  <si>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</si>
  <si>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</si>
  <si>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</si>
  <si>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</si>
  <si>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</si>
  <si>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</si>
  <si>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</si>
  <si>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</si>
  <si>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</si>
  <si>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</si>
  <si>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</si>
  <si>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</si>
  <si>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</si>
  <si>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</si>
  <si>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</si>
  <si>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</si>
  <si>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</si>
  <si>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</si>
  <si>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</si>
  <si>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</si>
  <si>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</si>
  <si>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</si>
  <si>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</si>
  <si>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</si>
  <si>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</si>
  <si>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</si>
  <si>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</si>
  <si>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</si>
  <si>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</si>
  <si>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</si>
  <si>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</si>
  <si>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</si>
  <si>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</si>
  <si>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</si>
  <si>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</si>
  <si>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</si>
  <si>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</si>
  <si>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</si>
  <si>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</si>
  <si>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</si>
  <si>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</si>
  <si>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</si>
  <si>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</si>
  <si>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</si>
  <si>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</si>
  <si>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</si>
  <si>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</si>
  <si>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</si>
  <si>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</si>
  <si>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</si>
  <si>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</si>
  <si>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</si>
  <si>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</si>
  <si>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</si>
  <si>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</si>
  <si>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</si>
  <si>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</si>
  <si>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</si>
  <si>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</si>
  <si>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</si>
  <si>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</si>
  <si>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</si>
  <si>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</si>
  <si>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</si>
  <si>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</si>
  <si>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</si>
  <si>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</si>
  <si>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</si>
  <si>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</si>
  <si>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</si>
  <si>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</si>
  <si>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</si>
  <si>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</si>
  <si>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</si>
  <si>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</si>
  <si>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</si>
  <si>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</si>
  <si>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</si>
  <si>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</si>
  <si>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</si>
  <si>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</si>
  <si>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</si>
  <si>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</si>
  <si>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</si>
  <si>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</si>
  <si>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</si>
  <si>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</si>
  <si>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</si>
  <si>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</si>
  <si>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</si>
  <si>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</si>
  <si>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</si>
  <si>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</si>
  <si>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</si>
  <si>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</si>
  <si>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</si>
  <si>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</si>
  <si>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</si>
  <si>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</si>
  <si>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</si>
  <si>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</si>
  <si>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</si>
  <si>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</si>
  <si>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</si>
  <si>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</si>
  <si>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</si>
  <si>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</si>
  <si>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</si>
  <si>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</si>
  <si>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</si>
  <si>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</si>
  <si>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</si>
  <si>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</si>
  <si>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</si>
  <si>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</si>
  <si>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</si>
  <si>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</si>
  <si>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</si>
  <si>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</si>
  <si>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</si>
  <si>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</si>
  <si>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</si>
  <si>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</si>
  <si>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</si>
  <si>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</si>
  <si>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</si>
  <si>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</si>
  <si>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</si>
  <si>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</si>
  <si>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</si>
  <si>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</si>
  <si>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</si>
  <si>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</si>
  <si>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</si>
  <si>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</si>
  <si>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</si>
  <si>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</si>
  <si>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</si>
  <si>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</si>
  <si>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</si>
  <si>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</si>
  <si>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</si>
  <si>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</si>
  <si>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</si>
  <si>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</si>
  <si>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</si>
  <si>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</si>
  <si>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</si>
  <si>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</si>
  <si>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</si>
  <si>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</si>
  <si>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</si>
  <si>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</si>
  <si>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</si>
  <si>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</si>
  <si>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</si>
  <si>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</si>
  <si>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</si>
  <si>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</si>
  <si>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</si>
  <si>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</si>
  <si>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</si>
  <si>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</si>
  <si>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</si>
  <si>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</si>
  <si>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</si>
  <si>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</si>
  <si>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</si>
  <si>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</si>
  <si>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</si>
  <si>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</si>
  <si>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</si>
  <si>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</si>
  <si>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</si>
  <si>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</si>
  <si>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</si>
  <si>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</si>
  <si>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</si>
  <si>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</si>
  <si>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</si>
  <si>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</si>
  <si>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</si>
  <si>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</si>
  <si>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</si>
  <si>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</si>
  <si>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</si>
  <si>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</si>
  <si>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</si>
  <si>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</si>
  <si>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</si>
  <si>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</si>
  <si>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</si>
  <si>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</si>
  <si>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</si>
  <si>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</si>
  <si>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</si>
  <si>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</si>
  <si>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</si>
  <si>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</si>
  <si>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</si>
  <si>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</si>
  <si>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</si>
  <si>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</si>
  <si>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</si>
  <si>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</si>
  <si>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</si>
  <si>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</si>
  <si>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</si>
  <si>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</si>
  <si>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</si>
  <si>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</si>
  <si>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</si>
  <si>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</si>
  <si>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</si>
  <si>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</si>
  <si>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</si>
  <si>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</si>
  <si>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</si>
  <si>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</si>
  <si>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</si>
  <si>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</si>
  <si>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</si>
  <si>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</si>
  <si>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</si>
  <si>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</si>
  <si>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</si>
  <si>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</si>
  <si>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</si>
  <si>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</si>
  <si>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</si>
  <si>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</si>
  <si>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</si>
  <si>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</si>
  <si>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</si>
  <si>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</si>
  <si>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</si>
  <si>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</si>
  <si>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</si>
  <si>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</si>
  <si>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</si>
  <si>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</si>
  <si>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</si>
  <si>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</si>
  <si>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</si>
  <si>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</si>
  <si>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</si>
  <si>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</si>
  <si>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</si>
  <si>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</si>
  <si>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</si>
  <si>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</si>
  <si>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</si>
  <si>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</si>
  <si>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</si>
  <si>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</si>
  <si>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</si>
  <si>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</si>
  <si>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</si>
  <si>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</si>
  <si>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</si>
  <si>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</si>
  <si>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</si>
  <si>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</si>
  <si>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</si>
  <si>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</si>
  <si>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</si>
  <si>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</si>
  <si>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</si>
  <si>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</si>
  <si>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</si>
  <si>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</si>
  <si>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</si>
  <si>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</si>
  <si>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</si>
  <si>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</si>
  <si>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</si>
  <si>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</si>
  <si>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</si>
  <si>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</si>
  <si>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</si>
  <si>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</si>
  <si>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</si>
  <si>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</si>
  <si>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</si>
  <si>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</si>
  <si>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</si>
  <si>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</si>
  <si>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</si>
  <si>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</si>
  <si>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</si>
  <si>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</si>
  <si>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</si>
  <si>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</si>
  <si>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</si>
  <si>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</si>
  <si>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</si>
  <si>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</si>
  <si>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</si>
  <si>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</si>
  <si>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</si>
  <si>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</si>
  <si>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</si>
  <si>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</si>
  <si>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</si>
  <si>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</si>
  <si>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</si>
  <si>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</si>
  <si>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</si>
  <si>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</si>
  <si>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</si>
  <si>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</si>
  <si>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</si>
  <si>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</si>
  <si>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</si>
  <si>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</si>
  <si>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</si>
  <si>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</si>
  <si>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</si>
  <si>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</si>
  <si>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</si>
  <si>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</si>
  <si>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</si>
  <si>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</si>
  <si>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</si>
  <si>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</si>
  <si>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</si>
  <si>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</si>
  <si>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</si>
  <si>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</si>
  <si>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</si>
  <si>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</si>
  <si>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</si>
  <si>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</si>
  <si>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</si>
  <si>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</si>
  <si>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</si>
  <si>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</si>
  <si>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</si>
  <si>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</si>
  <si>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</si>
  <si>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</si>
  <si>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</si>
  <si>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</si>
  <si>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</si>
  <si>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</si>
  <si>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</si>
  <si>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</si>
  <si>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</si>
  <si>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</si>
  <si>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</si>
  <si>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</si>
  <si>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</si>
  <si>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</si>
  <si>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</si>
  <si>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</si>
  <si>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</si>
  <si>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</si>
  <si>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</si>
  <si>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</si>
  <si>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</si>
  <si>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</si>
  <si>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</si>
  <si>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</si>
  <si>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</si>
  <si>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</si>
  <si>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</si>
  <si>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</si>
  <si>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</si>
  <si>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</si>
  <si>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</si>
  <si>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</si>
  <si>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</si>
  <si>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</si>
  <si>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</si>
  <si>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</si>
  <si>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</si>
  <si>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</si>
  <si>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</si>
  <si>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</si>
  <si>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</si>
  <si>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</si>
  <si>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</si>
  <si>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</si>
  <si>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</si>
  <si>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</si>
  <si>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</si>
  <si>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</si>
  <si>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</si>
  <si>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</si>
  <si>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</si>
  <si>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</si>
  <si>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</si>
  <si>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</si>
  <si>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</si>
  <si>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</si>
  <si>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</si>
  <si>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</si>
  <si>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</si>
  <si>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</si>
  <si>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</si>
  <si>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</si>
  <si>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</si>
  <si>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</si>
  <si>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</si>
  <si>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</si>
  <si>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</si>
  <si>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</si>
  <si>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</si>
  <si>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</si>
  <si>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</si>
  <si>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</si>
  <si>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</si>
  <si>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</si>
  <si>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</si>
  <si>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</si>
  <si>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</si>
  <si>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</si>
  <si>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</si>
  <si>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</si>
  <si>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</si>
  <si>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</si>
  <si>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</si>
  <si>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</si>
  <si>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</si>
  <si>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</si>
  <si>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</si>
  <si>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</si>
  <si>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</si>
  <si>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</si>
  <si>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</si>
  <si>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</si>
  <si>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</si>
  <si>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</si>
  <si>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</si>
  <si>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</si>
  <si>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</si>
  <si>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</si>
  <si>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</si>
  <si>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</si>
  <si>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</si>
  <si>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</si>
  <si>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</si>
  <si>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</si>
  <si>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</si>
  <si>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</si>
  <si>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</si>
  <si>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</si>
  <si>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</si>
  <si>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</si>
  <si>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</si>
  <si>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</si>
  <si>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</si>
  <si>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</si>
  <si>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</si>
  <si>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</si>
  <si>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</si>
  <si>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</si>
  <si>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</si>
  <si>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</si>
  <si>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</si>
  <si>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</si>
  <si>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</si>
  <si>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</si>
  <si>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</si>
  <si>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</si>
  <si>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</si>
  <si>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</si>
  <si>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</si>
  <si>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</si>
  <si>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</si>
  <si>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</si>
  <si>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</si>
  <si>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</si>
  <si>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</si>
  <si>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</si>
  <si>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</si>
  <si>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</si>
  <si>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</si>
  <si>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</si>
  <si>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</si>
  <si>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</si>
  <si>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</si>
  <si>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</si>
  <si>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</si>
  <si>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</si>
  <si>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</si>
  <si>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</si>
  <si>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</si>
  <si>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</si>
  <si>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</si>
  <si>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</si>
  <si>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</si>
  <si>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</si>
  <si>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</si>
  <si>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</si>
  <si>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</si>
  <si>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</si>
  <si>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</si>
  <si>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</si>
  <si>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</si>
  <si>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</si>
  <si>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</si>
  <si>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</si>
  <si>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</si>
  <si>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</si>
  <si>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</si>
  <si>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</si>
  <si>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</si>
  <si>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</si>
  <si>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</si>
  <si>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</si>
  <si>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</si>
  <si>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</si>
  <si>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</si>
  <si>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</si>
  <si>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</si>
  <si>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</si>
  <si>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</si>
  <si>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</si>
  <si>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</si>
  <si>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</si>
  <si>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</si>
  <si>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</si>
  <si>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</si>
  <si>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</si>
  <si>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</si>
  <si>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</si>
  <si>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</si>
  <si>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</si>
  <si>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</si>
  <si>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</si>
  <si>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</si>
  <si>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</si>
  <si>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</si>
  <si>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</si>
  <si>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</si>
  <si>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</si>
  <si>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</si>
  <si>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</si>
  <si>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</si>
  <si>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</si>
  <si>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</si>
  <si>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</si>
  <si>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</si>
  <si>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</si>
  <si>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</si>
  <si>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</si>
  <si>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</si>
  <si>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</si>
  <si>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</si>
  <si>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</si>
  <si>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</si>
  <si>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</si>
  <si>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</si>
  <si>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</si>
  <si>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</si>
  <si>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</si>
  <si>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</si>
  <si>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</si>
  <si>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</si>
  <si>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</si>
  <si>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</si>
  <si>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</si>
  <si>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</si>
  <si>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</si>
  <si>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</si>
  <si>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</si>
  <si>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</si>
  <si>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</si>
  <si>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</si>
  <si>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</si>
  <si>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</si>
  <si>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</si>
  <si>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</si>
  <si>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</si>
  <si>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</si>
  <si>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</si>
  <si>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</si>
  <si>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</si>
  <si>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</si>
  <si>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</si>
  <si>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</si>
  <si>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</si>
  <si>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</si>
  <si>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</si>
  <si>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</si>
  <si>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</si>
  <si>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</si>
  <si>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</si>
  <si>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</si>
  <si>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</si>
  <si>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</si>
  <si>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</si>
  <si>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</si>
  <si>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</si>
  <si>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</si>
  <si>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</si>
  <si>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</si>
  <si>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</si>
  <si>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</si>
  <si>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</si>
  <si>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</si>
  <si>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</si>
  <si>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</si>
  <si>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</si>
  <si>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</si>
  <si>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</si>
  <si>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</si>
  <si>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</si>
  <si>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</si>
  <si>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</si>
  <si>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</si>
  <si>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</si>
  <si>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</si>
  <si>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</si>
  <si>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</si>
  <si>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</si>
  <si>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</si>
  <si>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</si>
  <si>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2021-50-20000101.0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</si>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</sst>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746</v>
      </c>
      <c r="K20" s="147">
        <v>1455088500</v>
      </c>
      <c r="L20" s="148">
        <v>44242</v>
      </c>
      <c r="M20" s="148">
        <v>44561</v>
      </c>
      <c r="N20" s="131">
        <f>+(M20-L20)/30</f>
        <v>10.633333333333333</v>
      </c>
      <c r="O20" s="134"/>
      <c r="U20" s="130"/>
      <c r="V20" s="105">
        <f ca="1">NOW()</f>
        <v>44193.69557048611</v>
      </c>
      <c r="W20" s="105">
        <f ca="1">NOW()</f>
        <v>44193.69557048611</v>
      </c>
    </row>
    <row r="21" spans="1:23" ht="30" customHeight="1" outlineLevel="1" x14ac:dyDescent="0.25">
      <c r="A21" s="9"/>
      <c r="B21" s="71"/>
      <c r="C21" s="5"/>
      <c r="D21" s="5"/>
      <c r="E21" s="5"/>
      <c r="F21" s="5"/>
      <c r="G21" s="5"/>
      <c r="H21" s="70"/>
      <c r="I21" s="145" t="s">
        <v>741</v>
      </c>
      <c r="J21" s="146" t="s">
        <v>760</v>
      </c>
      <c r="K21" s="147"/>
      <c r="L21" s="148">
        <v>44242</v>
      </c>
      <c r="M21" s="148">
        <v>44561</v>
      </c>
      <c r="N21" s="131">
        <f t="shared" ref="N21:N35" si="0">+(M21-L21)/30</f>
        <v>10.633333333333333</v>
      </c>
      <c r="O21" s="135"/>
    </row>
    <row r="22" spans="1:23" ht="30" customHeight="1" outlineLevel="1" x14ac:dyDescent="0.25">
      <c r="A22" s="9"/>
      <c r="B22" s="71"/>
      <c r="C22" s="5"/>
      <c r="D22" s="5"/>
      <c r="E22" s="5"/>
      <c r="F22" s="5"/>
      <c r="G22" s="5"/>
      <c r="H22" s="70"/>
      <c r="I22" s="145" t="s">
        <v>741</v>
      </c>
      <c r="J22" s="146" t="s">
        <v>761</v>
      </c>
      <c r="K22" s="147"/>
      <c r="L22" s="148">
        <v>44242</v>
      </c>
      <c r="M22" s="148">
        <v>44561</v>
      </c>
      <c r="N22" s="132">
        <f t="shared" ref="N22:N33" si="1">+(M22-L22)/30</f>
        <v>10.633333333333333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2696</v>
      </c>
      <c r="E48" s="141">
        <v>42002</v>
      </c>
      <c r="F48" s="141">
        <v>42368</v>
      </c>
      <c r="G48" s="156">
        <f>IF(AND(E48&lt;&gt;"",F48&lt;&gt;""),((F48-E48)/30),"")</f>
        <v>12.2</v>
      </c>
      <c r="H48" s="118" t="s">
        <v>2694</v>
      </c>
      <c r="I48" s="117" t="s">
        <v>741</v>
      </c>
      <c r="J48" s="117" t="s">
        <v>761</v>
      </c>
      <c r="K48" s="119">
        <v>2848415284</v>
      </c>
      <c r="L48" s="112" t="s">
        <v>1148</v>
      </c>
      <c r="M48" s="113">
        <v>1</v>
      </c>
      <c r="N48" s="112" t="s">
        <v>27</v>
      </c>
      <c r="O48" s="112" t="s">
        <v>26</v>
      </c>
      <c r="P48" s="78"/>
    </row>
    <row r="49" spans="1:16" s="6" customFormat="1" ht="24.75" customHeight="1" x14ac:dyDescent="0.25">
      <c r="A49" s="139">
        <v>2</v>
      </c>
      <c r="B49" s="118" t="s">
        <v>2665</v>
      </c>
      <c r="C49" s="111" t="s">
        <v>31</v>
      </c>
      <c r="D49" s="117" t="s">
        <v>2696</v>
      </c>
      <c r="E49" s="141">
        <v>42002</v>
      </c>
      <c r="F49" s="141">
        <v>42368</v>
      </c>
      <c r="G49" s="156">
        <f t="shared" ref="G49:G50" si="2">IF(AND(E49&lt;&gt;"",F49&lt;&gt;""),((F49-E49)/30),"")</f>
        <v>12.2</v>
      </c>
      <c r="H49" s="118" t="s">
        <v>2694</v>
      </c>
      <c r="I49" s="117" t="s">
        <v>741</v>
      </c>
      <c r="J49" s="117" t="s">
        <v>749</v>
      </c>
      <c r="K49" s="119">
        <v>2848415284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763</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745</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2693</v>
      </c>
      <c r="E53" s="141">
        <v>42398</v>
      </c>
      <c r="F53" s="141">
        <v>42674</v>
      </c>
      <c r="G53" s="156">
        <f t="shared" si="3"/>
        <v>9.1999999999999993</v>
      </c>
      <c r="H53" s="118" t="s">
        <v>2691</v>
      </c>
      <c r="I53" s="117" t="s">
        <v>741</v>
      </c>
      <c r="J53" s="117" t="s">
        <v>745</v>
      </c>
      <c r="K53" s="119">
        <v>620302001</v>
      </c>
      <c r="L53" s="112" t="s">
        <v>1148</v>
      </c>
      <c r="M53" s="113">
        <v>1</v>
      </c>
      <c r="N53" s="112" t="s">
        <v>27</v>
      </c>
      <c r="O53" s="112" t="s">
        <v>26</v>
      </c>
      <c r="P53" s="79"/>
    </row>
    <row r="54" spans="1:16" s="7" customFormat="1" ht="24.75" customHeight="1" outlineLevel="1" x14ac:dyDescent="0.25">
      <c r="A54" s="140">
        <v>7</v>
      </c>
      <c r="B54" s="118" t="s">
        <v>2665</v>
      </c>
      <c r="C54" s="111" t="s">
        <v>31</v>
      </c>
      <c r="D54" s="117" t="s">
        <v>2695</v>
      </c>
      <c r="E54" s="141">
        <v>42002</v>
      </c>
      <c r="F54" s="141">
        <v>42369</v>
      </c>
      <c r="G54" s="156">
        <f t="shared" si="3"/>
        <v>12.233333333333333</v>
      </c>
      <c r="H54" s="118" t="s">
        <v>2697</v>
      </c>
      <c r="I54" s="117" t="s">
        <v>741</v>
      </c>
      <c r="J54" s="117" t="s">
        <v>743</v>
      </c>
      <c r="K54" s="119">
        <v>639373430</v>
      </c>
      <c r="L54" s="112" t="s">
        <v>1148</v>
      </c>
      <c r="M54" s="113">
        <v>1</v>
      </c>
      <c r="N54" s="112" t="s">
        <v>27</v>
      </c>
      <c r="O54" s="112" t="s">
        <v>26</v>
      </c>
      <c r="P54" s="79"/>
    </row>
    <row r="55" spans="1:16" s="7" customFormat="1" ht="24.75" customHeight="1" outlineLevel="1" x14ac:dyDescent="0.25">
      <c r="A55" s="140">
        <v>8</v>
      </c>
      <c r="B55" s="118" t="s">
        <v>2665</v>
      </c>
      <c r="C55" s="111" t="s">
        <v>31</v>
      </c>
      <c r="D55" s="117" t="s">
        <v>2690</v>
      </c>
      <c r="E55" s="141">
        <v>42398</v>
      </c>
      <c r="F55" s="141">
        <v>42719</v>
      </c>
      <c r="G55" s="156">
        <f t="shared" si="3"/>
        <v>10.7</v>
      </c>
      <c r="H55" s="118" t="s">
        <v>2692</v>
      </c>
      <c r="I55" s="117" t="s">
        <v>741</v>
      </c>
      <c r="J55" s="117" t="s">
        <v>743</v>
      </c>
      <c r="K55" s="114">
        <v>1087997654</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2E-3</v>
      </c>
      <c r="G179" s="161">
        <f>IF(F179&gt;0,SUM(E179+F179),"")</f>
        <v>2.1999999999999999E-2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2.1999999999999999E-2</v>
      </c>
      <c r="D185" s="91" t="s">
        <v>2628</v>
      </c>
      <c r="E185" s="94">
        <f>+(C185*SUM(K20:K35))</f>
        <v>32011947</v>
      </c>
      <c r="F185" s="92"/>
      <c r="G185" s="93"/>
      <c r="H185" s="88"/>
      <c r="I185" s="90" t="s">
        <v>2627</v>
      </c>
      <c r="J185" s="162">
        <f>+SUM(M179:M183)</f>
        <v>2.1000000000000001E-2</v>
      </c>
      <c r="K185" s="232" t="s">
        <v>2628</v>
      </c>
      <c r="L185" s="232"/>
      <c r="M185" s="94">
        <f>+J185*(SUM(K20:K35))</f>
        <v>30556858.500000004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