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<sst xmlns="http://schemas.openxmlformats.org/spreadsheetml/2006/main" count="3209" uniqueCount="2705">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</sst>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749</v>
      </c>
      <c r="K20" s="147">
        <v>2941355300</v>
      </c>
      <c r="L20" s="148">
        <v>44242</v>
      </c>
      <c r="M20" s="148">
        <v>44561</v>
      </c>
      <c r="N20" s="131">
        <f>+(M20-L20)/30</f>
        <v>10.633333333333333</v>
      </c>
      <c r="O20" s="134"/>
      <c r="U20" s="130"/>
      <c r="V20" s="105">
        <f ca="1">NOW()</f>
        <v>44193.686946180555</v>
      </c>
      <c r="W20" s="105">
        <f ca="1">NOW()</f>
        <v>44193.686946180555</v>
      </c>
    </row>
    <row r="21" spans="1:23" ht="30" customHeight="1" outlineLevel="1" x14ac:dyDescent="0.25">
      <c r="A21" s="9"/>
      <c r="B21" s="71"/>
      <c r="C21" s="5"/>
      <c r="D21" s="5"/>
      <c r="E21" s="5"/>
      <c r="F21" s="5"/>
      <c r="G21" s="5"/>
      <c r="H21" s="70"/>
      <c r="I21" s="145" t="s">
        <v>741</v>
      </c>
      <c r="J21" s="146" t="s">
        <v>756</v>
      </c>
      <c r="K21" s="147"/>
      <c r="L21" s="148">
        <v>44242</v>
      </c>
      <c r="M21" s="148">
        <v>44561</v>
      </c>
      <c r="N21" s="131">
        <f t="shared" ref="N21:N35" si="0">+(M21-L21)/30</f>
        <v>10.633333333333333</v>
      </c>
      <c r="O21" s="135"/>
    </row>
    <row r="22" spans="1:23" ht="30" customHeight="1" outlineLevel="1" x14ac:dyDescent="0.25">
      <c r="A22" s="9"/>
      <c r="B22" s="71"/>
      <c r="C22" s="5"/>
      <c r="D22" s="5"/>
      <c r="E22" s="5"/>
      <c r="F22" s="5"/>
      <c r="G22" s="5"/>
      <c r="H22" s="70"/>
      <c r="I22" s="145" t="s">
        <v>741</v>
      </c>
      <c r="J22" s="146" t="s">
        <v>766</v>
      </c>
      <c r="K22" s="147"/>
      <c r="L22" s="148">
        <v>44242</v>
      </c>
      <c r="M22" s="148">
        <v>44561</v>
      </c>
      <c r="N22" s="132">
        <f t="shared" ref="N22:N33" si="1">+(M22-L22)/30</f>
        <v>10.633333333333333</v>
      </c>
      <c r="O22" s="135"/>
    </row>
    <row r="23" spans="1:23" ht="30" customHeight="1" outlineLevel="1" x14ac:dyDescent="0.25">
      <c r="A23" s="9"/>
      <c r="B23" s="101"/>
      <c r="C23" s="21"/>
      <c r="D23" s="21"/>
      <c r="E23" s="21"/>
      <c r="F23" s="5"/>
      <c r="G23" s="5"/>
      <c r="H23" s="70"/>
      <c r="I23" s="145" t="s">
        <v>741</v>
      </c>
      <c r="J23" s="146" t="s">
        <v>745</v>
      </c>
      <c r="K23" s="147"/>
      <c r="L23" s="148">
        <v>44242</v>
      </c>
      <c r="M23" s="148">
        <v>44561</v>
      </c>
      <c r="N23" s="132">
        <f t="shared" si="1"/>
        <v>10.633333333333333</v>
      </c>
      <c r="O23" s="135"/>
      <c r="Q23" s="104"/>
      <c r="R23" s="55"/>
      <c r="S23" s="105"/>
      <c r="T23" s="105"/>
    </row>
    <row r="24" spans="1:23" ht="30" customHeight="1" outlineLevel="1" x14ac:dyDescent="0.25">
      <c r="A24" s="9"/>
      <c r="B24" s="101"/>
      <c r="C24" s="21"/>
      <c r="D24" s="21"/>
      <c r="E24" s="21"/>
      <c r="F24" s="5"/>
      <c r="G24" s="5"/>
      <c r="H24" s="70"/>
      <c r="I24" s="145" t="s">
        <v>741</v>
      </c>
      <c r="J24" s="146" t="s">
        <v>763</v>
      </c>
      <c r="K24" s="147"/>
      <c r="L24" s="148">
        <v>44242</v>
      </c>
      <c r="M24" s="148">
        <v>44561</v>
      </c>
      <c r="N24" s="132">
        <f t="shared" si="1"/>
        <v>10.633333333333333</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2696</v>
      </c>
      <c r="E48" s="141">
        <v>42002</v>
      </c>
      <c r="F48" s="141">
        <v>42368</v>
      </c>
      <c r="G48" s="156">
        <f>IF(AND(E48&lt;&gt;"",F48&lt;&gt;""),((F48-E48)/30),"")</f>
        <v>12.2</v>
      </c>
      <c r="H48" s="118" t="s">
        <v>2694</v>
      </c>
      <c r="I48" s="117" t="s">
        <v>741</v>
      </c>
      <c r="J48" s="117" t="s">
        <v>745</v>
      </c>
      <c r="K48" s="119">
        <v>2848415284</v>
      </c>
      <c r="L48" s="112" t="s">
        <v>1148</v>
      </c>
      <c r="M48" s="113">
        <v>1</v>
      </c>
      <c r="N48" s="112" t="s">
        <v>27</v>
      </c>
      <c r="O48" s="112" t="s">
        <v>26</v>
      </c>
      <c r="P48" s="78"/>
    </row>
    <row r="49" spans="1:16" s="6" customFormat="1" ht="24.75" customHeight="1" x14ac:dyDescent="0.25">
      <c r="A49" s="139">
        <v>2</v>
      </c>
      <c r="B49" s="118" t="s">
        <v>2665</v>
      </c>
      <c r="C49" s="111" t="s">
        <v>31</v>
      </c>
      <c r="D49" s="117" t="s">
        <v>2696</v>
      </c>
      <c r="E49" s="141">
        <v>42002</v>
      </c>
      <c r="F49" s="141">
        <v>42368</v>
      </c>
      <c r="G49" s="156">
        <f t="shared" ref="G49:G50" si="2">IF(AND(E49&lt;&gt;"",F49&lt;&gt;""),((F49-E49)/30),"")</f>
        <v>12.2</v>
      </c>
      <c r="H49" s="118" t="s">
        <v>2694</v>
      </c>
      <c r="I49" s="117" t="s">
        <v>741</v>
      </c>
      <c r="J49" s="117" t="s">
        <v>749</v>
      </c>
      <c r="K49" s="119">
        <v>2848415284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763</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761</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2693</v>
      </c>
      <c r="E53" s="141">
        <v>42398</v>
      </c>
      <c r="F53" s="141">
        <v>42674</v>
      </c>
      <c r="G53" s="156">
        <f t="shared" si="3"/>
        <v>9.1999999999999993</v>
      </c>
      <c r="H53" s="118" t="s">
        <v>2691</v>
      </c>
      <c r="I53" s="117" t="s">
        <v>741</v>
      </c>
      <c r="J53" s="117" t="s">
        <v>745</v>
      </c>
      <c r="K53" s="119">
        <v>620302001</v>
      </c>
      <c r="L53" s="112" t="s">
        <v>1148</v>
      </c>
      <c r="M53" s="113">
        <v>1</v>
      </c>
      <c r="N53" s="112" t="s">
        <v>27</v>
      </c>
      <c r="O53" s="112" t="s">
        <v>26</v>
      </c>
      <c r="P53" s="79"/>
    </row>
    <row r="54" spans="1:16" s="7" customFormat="1" ht="24.75" customHeight="1" outlineLevel="1" x14ac:dyDescent="0.25">
      <c r="A54" s="140">
        <v>7</v>
      </c>
      <c r="B54" s="118" t="s">
        <v>2665</v>
      </c>
      <c r="C54" s="111" t="s">
        <v>31</v>
      </c>
      <c r="D54" s="117" t="s">
        <v>2695</v>
      </c>
      <c r="E54" s="141">
        <v>42002</v>
      </c>
      <c r="F54" s="141">
        <v>42369</v>
      </c>
      <c r="G54" s="156">
        <f t="shared" si="3"/>
        <v>12.233333333333333</v>
      </c>
      <c r="H54" s="118" t="s">
        <v>2697</v>
      </c>
      <c r="I54" s="117" t="s">
        <v>741</v>
      </c>
      <c r="J54" s="117" t="s">
        <v>743</v>
      </c>
      <c r="K54" s="119">
        <v>639373430</v>
      </c>
      <c r="L54" s="112" t="s">
        <v>1148</v>
      </c>
      <c r="M54" s="113">
        <v>1</v>
      </c>
      <c r="N54" s="112" t="s">
        <v>27</v>
      </c>
      <c r="O54" s="112" t="s">
        <v>26</v>
      </c>
      <c r="P54" s="79"/>
    </row>
    <row r="55" spans="1:16" s="7" customFormat="1" ht="24.75" customHeight="1" outlineLevel="1" x14ac:dyDescent="0.25">
      <c r="A55" s="140">
        <v>8</v>
      </c>
      <c r="B55" s="118" t="s">
        <v>2665</v>
      </c>
      <c r="C55" s="111" t="s">
        <v>31</v>
      </c>
      <c r="D55" s="117" t="s">
        <v>2690</v>
      </c>
      <c r="E55" s="141">
        <v>42398</v>
      </c>
      <c r="F55" s="141">
        <v>42719</v>
      </c>
      <c r="G55" s="156">
        <f t="shared" si="3"/>
        <v>10.7</v>
      </c>
      <c r="H55" s="118" t="s">
        <v>2692</v>
      </c>
      <c r="I55" s="117" t="s">
        <v>741</v>
      </c>
      <c r="J55" s="117" t="s">
        <v>743</v>
      </c>
      <c r="K55" s="114">
        <v>1087997654</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117"/>
      <c r="E68" s="141"/>
      <c r="F68" s="141"/>
      <c r="G68" s="156" t="str">
        <f t="shared" si="3"/>
        <v/>
      </c>
      <c r="H68" s="118"/>
      <c r="I68" s="117"/>
      <c r="J68" s="117"/>
      <c r="K68" s="119"/>
      <c r="L68" s="65"/>
      <c r="M68" s="67"/>
      <c r="N68" s="65"/>
      <c r="O68" s="65"/>
      <c r="P68" s="79"/>
    </row>
    <row r="69" spans="1:16" s="7" customFormat="1" ht="24.75" customHeight="1" outlineLevel="1" x14ac:dyDescent="0.25">
      <c r="A69" s="140">
        <v>22</v>
      </c>
      <c r="B69" s="64"/>
      <c r="C69" s="65"/>
      <c r="D69" s="117"/>
      <c r="E69" s="141"/>
      <c r="F69" s="141"/>
      <c r="G69" s="156" t="str">
        <f t="shared" si="3"/>
        <v/>
      </c>
      <c r="H69" s="118"/>
      <c r="I69" s="117"/>
      <c r="J69" s="117"/>
      <c r="K69" s="119"/>
      <c r="L69" s="65"/>
      <c r="M69" s="67"/>
      <c r="N69" s="65"/>
      <c r="O69" s="65"/>
      <c r="P69" s="79"/>
    </row>
    <row r="70" spans="1:16" s="7" customFormat="1" ht="24.75" customHeight="1" outlineLevel="1" x14ac:dyDescent="0.25">
      <c r="A70" s="140">
        <v>23</v>
      </c>
      <c r="B70" s="64"/>
      <c r="C70" s="65"/>
      <c r="D70" s="117"/>
      <c r="E70" s="141"/>
      <c r="F70" s="141"/>
      <c r="G70" s="156" t="str">
        <f t="shared" si="3"/>
        <v/>
      </c>
      <c r="H70" s="118"/>
      <c r="I70" s="117"/>
      <c r="J70" s="117"/>
      <c r="K70" s="119"/>
      <c r="L70" s="65"/>
      <c r="M70" s="67"/>
      <c r="N70" s="65"/>
      <c r="O70" s="65"/>
      <c r="P70" s="79"/>
    </row>
    <row r="71" spans="1:16" s="7" customFormat="1" ht="24.75" customHeight="1" outlineLevel="1" x14ac:dyDescent="0.25">
      <c r="A71" s="140">
        <v>24</v>
      </c>
      <c r="B71" s="64"/>
      <c r="C71" s="65"/>
      <c r="D71" s="117"/>
      <c r="E71" s="141"/>
      <c r="F71" s="141"/>
      <c r="G71" s="156" t="str">
        <f t="shared" si="3"/>
        <v/>
      </c>
      <c r="H71" s="118"/>
      <c r="I71" s="117"/>
      <c r="J71" s="117"/>
      <c r="K71" s="119"/>
      <c r="L71" s="65"/>
      <c r="M71" s="67"/>
      <c r="N71" s="65"/>
      <c r="O71" s="65"/>
      <c r="P71" s="79"/>
    </row>
    <row r="72" spans="1:16" s="7" customFormat="1" ht="24.75" customHeight="1" outlineLevel="1" x14ac:dyDescent="0.25">
      <c r="A72" s="140">
        <v>25</v>
      </c>
      <c r="B72" s="64"/>
      <c r="C72" s="65"/>
      <c r="D72" s="117"/>
      <c r="E72" s="141"/>
      <c r="F72" s="141"/>
      <c r="G72" s="156" t="str">
        <f t="shared" si="3"/>
        <v/>
      </c>
      <c r="H72" s="118"/>
      <c r="I72" s="117"/>
      <c r="J72" s="117"/>
      <c r="K72" s="119"/>
      <c r="L72" s="65"/>
      <c r="M72" s="67"/>
      <c r="N72" s="65"/>
      <c r="O72" s="65"/>
      <c r="P72" s="79"/>
    </row>
    <row r="73" spans="1:16" s="7" customFormat="1" ht="24.75" customHeight="1" outlineLevel="1" x14ac:dyDescent="0.25">
      <c r="A73" s="140">
        <v>26</v>
      </c>
      <c r="B73" s="64"/>
      <c r="C73" s="65"/>
      <c r="D73" s="117"/>
      <c r="E73" s="141"/>
      <c r="F73" s="141"/>
      <c r="G73" s="156" t="str">
        <f t="shared" si="3"/>
        <v/>
      </c>
      <c r="H73" s="118"/>
      <c r="I73" s="117"/>
      <c r="J73" s="117"/>
      <c r="K73" s="119"/>
      <c r="L73" s="65"/>
      <c r="M73" s="67"/>
      <c r="N73" s="65"/>
      <c r="O73" s="65"/>
      <c r="P73" s="79"/>
    </row>
    <row r="74" spans="1:16" s="7" customFormat="1" ht="24.75" customHeight="1" outlineLevel="1" x14ac:dyDescent="0.25">
      <c r="A74" s="140">
        <v>27</v>
      </c>
      <c r="B74" s="64"/>
      <c r="C74" s="65"/>
      <c r="D74" s="117"/>
      <c r="E74" s="141"/>
      <c r="F74" s="141"/>
      <c r="G74" s="156" t="str">
        <f t="shared" si="3"/>
        <v/>
      </c>
      <c r="H74" s="118"/>
      <c r="I74" s="117"/>
      <c r="J74" s="117"/>
      <c r="K74" s="119"/>
      <c r="L74" s="65"/>
      <c r="M74" s="67"/>
      <c r="N74" s="65"/>
      <c r="O74" s="65"/>
      <c r="P74" s="79"/>
    </row>
    <row r="75" spans="1:16" s="7" customFormat="1" ht="24.75" customHeight="1" outlineLevel="1" x14ac:dyDescent="0.25">
      <c r="A75" s="140">
        <v>28</v>
      </c>
      <c r="B75" s="64"/>
      <c r="C75" s="65"/>
      <c r="D75" s="117"/>
      <c r="E75" s="141"/>
      <c r="F75" s="141"/>
      <c r="G75" s="156" t="str">
        <f t="shared" si="3"/>
        <v/>
      </c>
      <c r="H75" s="118"/>
      <c r="I75" s="117"/>
      <c r="J75" s="117"/>
      <c r="K75" s="114"/>
      <c r="L75" s="65"/>
      <c r="M75" s="67"/>
      <c r="N75" s="65"/>
      <c r="O75" s="65"/>
      <c r="P75" s="79"/>
    </row>
    <row r="76" spans="1:16" s="7" customFormat="1" ht="24.75" customHeight="1" outlineLevel="1" x14ac:dyDescent="0.25">
      <c r="A76" s="140">
        <v>29</v>
      </c>
      <c r="B76" s="64"/>
      <c r="C76" s="65"/>
      <c r="D76" s="117"/>
      <c r="E76" s="141"/>
      <c r="F76" s="141"/>
      <c r="G76" s="156" t="str">
        <f t="shared" si="3"/>
        <v/>
      </c>
      <c r="H76" s="118"/>
      <c r="I76" s="117"/>
      <c r="J76" s="117"/>
      <c r="K76" s="114"/>
      <c r="L76" s="65"/>
      <c r="M76" s="67"/>
      <c r="N76" s="65"/>
      <c r="O76" s="65"/>
      <c r="P76" s="79"/>
    </row>
    <row r="77" spans="1:16" s="7" customFormat="1" ht="24.75" customHeight="1" outlineLevel="1" x14ac:dyDescent="0.25">
      <c r="A77" s="140">
        <v>30</v>
      </c>
      <c r="B77" s="64"/>
      <c r="C77" s="65"/>
      <c r="D77" s="117"/>
      <c r="E77" s="141"/>
      <c r="F77" s="141"/>
      <c r="G77" s="156" t="str">
        <f t="shared" si="3"/>
        <v/>
      </c>
      <c r="H77" s="115"/>
      <c r="I77" s="117"/>
      <c r="J77" s="117"/>
      <c r="K77" s="114"/>
      <c r="L77" s="65"/>
      <c r="M77" s="67"/>
      <c r="N77" s="65"/>
      <c r="O77" s="65"/>
      <c r="P77" s="79"/>
    </row>
    <row r="78" spans="1:16" s="7" customFormat="1" ht="24.75" customHeight="1" outlineLevel="1" x14ac:dyDescent="0.25">
      <c r="A78" s="140">
        <v>31</v>
      </c>
      <c r="B78" s="64"/>
      <c r="C78" s="65"/>
      <c r="D78" s="117"/>
      <c r="E78" s="141"/>
      <c r="F78" s="141"/>
      <c r="G78" s="156" t="str">
        <f t="shared" si="3"/>
        <v/>
      </c>
      <c r="H78" s="115"/>
      <c r="I78" s="117"/>
      <c r="J78" s="117"/>
      <c r="K78" s="119"/>
      <c r="L78" s="65"/>
      <c r="M78" s="67"/>
      <c r="N78" s="65"/>
      <c r="O78" s="65"/>
      <c r="P78" s="79"/>
    </row>
    <row r="79" spans="1:16" s="7" customFormat="1" ht="24.75" customHeight="1" outlineLevel="1" x14ac:dyDescent="0.25">
      <c r="A79" s="140">
        <v>32</v>
      </c>
      <c r="B79" s="64"/>
      <c r="C79" s="65"/>
      <c r="D79" s="117"/>
      <c r="E79" s="141"/>
      <c r="F79" s="141"/>
      <c r="G79" s="156" t="str">
        <f t="shared" si="3"/>
        <v/>
      </c>
      <c r="H79" s="115"/>
      <c r="I79" s="117"/>
      <c r="J79" s="117"/>
      <c r="K79" s="119"/>
      <c r="L79" s="65"/>
      <c r="M79" s="67"/>
      <c r="N79" s="65"/>
      <c r="O79" s="65"/>
      <c r="P79" s="79"/>
    </row>
    <row r="80" spans="1:16" s="7" customFormat="1" ht="24.75" customHeight="1" outlineLevel="1" x14ac:dyDescent="0.25">
      <c r="A80" s="140">
        <v>33</v>
      </c>
      <c r="B80" s="64"/>
      <c r="C80" s="65"/>
      <c r="D80" s="117"/>
      <c r="E80" s="141"/>
      <c r="F80" s="141"/>
      <c r="G80" s="156" t="str">
        <f t="shared" si="3"/>
        <v/>
      </c>
      <c r="H80" s="115"/>
      <c r="I80" s="117"/>
      <c r="J80" s="117"/>
      <c r="K80" s="119"/>
      <c r="L80" s="65"/>
      <c r="M80" s="67"/>
      <c r="N80" s="65"/>
      <c r="O80" s="65"/>
      <c r="P80" s="79"/>
    </row>
    <row r="81" spans="1:16" s="7" customFormat="1" ht="24.75" customHeight="1" outlineLevel="1" x14ac:dyDescent="0.25">
      <c r="A81" s="140">
        <v>34</v>
      </c>
      <c r="B81" s="64"/>
      <c r="C81" s="65"/>
      <c r="D81" s="117"/>
      <c r="E81" s="141"/>
      <c r="F81" s="141"/>
      <c r="G81" s="156" t="str">
        <f t="shared" si="3"/>
        <v/>
      </c>
      <c r="H81" s="115"/>
      <c r="I81" s="117"/>
      <c r="J81" s="117"/>
      <c r="K81" s="119"/>
      <c r="L81" s="65"/>
      <c r="M81" s="67"/>
      <c r="N81" s="65"/>
      <c r="O81" s="65"/>
      <c r="P81" s="79"/>
    </row>
    <row r="82" spans="1:16" s="7" customFormat="1" ht="24.75" customHeight="1" outlineLevel="1" x14ac:dyDescent="0.25">
      <c r="A82" s="140">
        <v>35</v>
      </c>
      <c r="B82" s="64"/>
      <c r="C82" s="65"/>
      <c r="D82" s="117"/>
      <c r="E82" s="141"/>
      <c r="F82" s="141"/>
      <c r="G82" s="156" t="str">
        <f t="shared" si="3"/>
        <v/>
      </c>
      <c r="H82" s="118"/>
      <c r="I82" s="117"/>
      <c r="J82" s="117"/>
      <c r="K82" s="119"/>
      <c r="L82" s="65"/>
      <c r="M82" s="67"/>
      <c r="N82" s="65"/>
      <c r="O82" s="65"/>
      <c r="P82" s="79"/>
    </row>
    <row r="83" spans="1:16" s="7" customFormat="1" ht="24.75" customHeight="1" outlineLevel="1" x14ac:dyDescent="0.25">
      <c r="A83" s="140">
        <v>36</v>
      </c>
      <c r="B83" s="64"/>
      <c r="C83" s="65"/>
      <c r="D83" s="117"/>
      <c r="E83" s="141"/>
      <c r="F83" s="141"/>
      <c r="G83" s="156" t="str">
        <f t="shared" si="3"/>
        <v/>
      </c>
      <c r="H83" s="118"/>
      <c r="I83" s="117"/>
      <c r="J83" s="117"/>
      <c r="K83" s="119"/>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5.0000000000000001E-3</v>
      </c>
      <c r="G179" s="161">
        <f>IF(F179&gt;0,SUM(E179+F179),"")</f>
        <v>2.5000000000000001E-2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73533882.5</v>
      </c>
      <c r="F185" s="92"/>
      <c r="G185" s="93"/>
      <c r="H185" s="88"/>
      <c r="I185" s="90" t="s">
        <v>2627</v>
      </c>
      <c r="J185" s="162">
        <f>+SUM(M179:M183)</f>
        <v>2.1000000000000001E-2</v>
      </c>
      <c r="K185" s="232" t="s">
        <v>2628</v>
      </c>
      <c r="L185" s="232"/>
      <c r="M185" s="94">
        <f>+J185*(SUM(K20:K35))</f>
        <v>61768461.300000004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