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ASUFOCONAT\"/>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21" l="1"/>
  <c r="E183" i="23"/>
  <c r="E185" i="2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E185" i="20" s="1"/>
  <c r="C183" i="2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<sst xmlns="http://schemas.openxmlformats.org/spreadsheetml/2006/main" count="5366" uniqueCount="2801">
  <si>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</si>
  <si>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</si>
  <si>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</si>
  <si>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</si>
  <si>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</si>
  <si>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</si>
  <si>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</si>
  <si>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</si>
  <si>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</si>
  <si>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</si>
  <si>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</si>
  <si>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</si>
  <si>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</si>
  <si>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</si>
  <si>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</si>
  <si>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</si>
  <si>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</si>
  <si>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</si>
  <si>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</si>
  <si>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</si>
  <si>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</si>
  <si>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</si>
  <si>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</si>
  <si>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</si>
  <si>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</si>
  <si>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</si>
  <si>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</si>
  <si>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</si>
  <si>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</si>
  <si>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</si>
  <si>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</si>
  <si>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</si>
  <si>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</si>
  <si>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</si>
  <si>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</si>
  <si>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</si>
  <si>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</si>
  <si>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</si>
  <si>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</si>
  <si>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</si>
  <si>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</si>
  <si>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</si>
  <si>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</si>
  <si>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</si>
  <si>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</si>
  <si>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</si>
  <si>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</si>
  <si>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</si>
  <si>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</si>
  <si>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</si>
  <si>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</si>
  <si>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</si>
  <si>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</si>
  <si>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</si>
  <si>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</si>
  <si>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</si>
  <si>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</si>
  <si>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</si>
  <si>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</si>
  <si>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</si>
  <si>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</si>
  <si>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</si>
  <si>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</si>
  <si>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</si>
  <si>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</si>
  <si>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</si>
  <si>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</si>
  <si>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</si>
  <si>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</si>
  <si>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</si>
  <si>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</si>
  <si>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</si>
  <si>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</si>
  <si>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</si>
  <si>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</si>
  <si>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</si>
  <si>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</si>
  <si>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</si>
  <si>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</si>
  <si>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</si>
  <si>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</si>
  <si>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</si>
  <si>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</si>
  <si>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</si>
  <si>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</si>
  <si>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</si>
  <si>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</si>
  <si>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</si>
  <si>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</si>
  <si>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</si>
  <si>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</si>
  <si>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</si>
  <si>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</si>
  <si>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</si>
  <si>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</si>
  <si>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</si>
  <si>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</si>
  <si>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</si>
  <si>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</si>
  <si>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</si>
  <si>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</si>
  <si>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</si>
  <si>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</si>
  <si>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</si>
  <si>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</si>
  <si>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</si>
  <si>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</si>
  <si>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</si>
  <si>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</si>
  <si>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</si>
  <si>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</si>
  <si>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</si>
  <si>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</si>
  <si>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</si>
  <si>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</si>
  <si>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</si>
  <si>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</si>
  <si>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</si>
  <si>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</si>
  <si>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</si>
  <si>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</si>
  <si>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</si>
  <si>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</si>
  <si>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</si>
  <si>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</si>
  <si>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</si>
  <si>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</si>
  <si>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</si>
  <si>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</si>
  <si>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</si>
  <si>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</si>
  <si>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</si>
  <si>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</si>
  <si>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</si>
  <si>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</si>
  <si>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</si>
  <si>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</si>
  <si>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</si>
  <si>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</si>
  <si>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</si>
  <si>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</si>
  <si>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</si>
  <si>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</si>
  <si>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</si>
  <si>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</si>
  <si>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</si>
  <si>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</si>
  <si>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</si>
  <si>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</si>
  <si>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</si>
  <si>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</si>
  <si>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</si>
  <si>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</si>
  <si>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</si>
  <si>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</si>
  <si>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</si>
  <si>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</si>
  <si>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</si>
  <si>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</si>
  <si>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</si>
  <si>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</si>
  <si>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</si>
  <si>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</si>
  <si>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</si>
  <si>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</si>
  <si>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</si>
  <si>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</si>
  <si>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</si>
  <si>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</si>
  <si>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</si>
  <si>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</si>
  <si>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</si>
  <si>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</si>
  <si>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</si>
  <si>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</si>
  <si>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</si>
  <si>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</si>
  <si>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</si>
  <si>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</si>
  <si>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</si>
  <si>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</si>
  <si>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</si>
  <si>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</si>
  <si>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</si>
  <si>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</si>
  <si>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</si>
  <si>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</si>
  <si>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</si>
  <si>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</si>
  <si>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</si>
  <si>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</si>
  <si>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</si>
  <si>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</si>
  <si>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</si>
  <si>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</si>
  <si>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</si>
  <si>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</si>
  <si>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</si>
  <si>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</si>
  <si>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</si>
  <si>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</si>
  <si>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</si>
  <si>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</si>
  <si>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</si>
  <si>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</si>
  <si>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</si>
  <si>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</si>
  <si>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</si>
  <si>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</si>
  <si>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</si>
  <si>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</si>
  <si>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</si>
  <si>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</si>
  <si>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</si>
  <si>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</si>
  <si>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</si>
  <si>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</si>
  <si>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</si>
  <si>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</si>
  <si>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</si>
  <si>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</si>
  <si>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</si>
  <si>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</si>
  <si>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</si>
  <si>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</si>
  <si>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</si>
  <si>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</si>
  <si>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</si>
  <si>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</si>
  <si>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</si>
  <si>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</si>
  <si>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</si>
  <si>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</si>
  <si>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</si>
  <si>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</si>
  <si>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</si>
  <si>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</si>
  <si>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</si>
  <si>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</si>
  <si>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</si>
  <si>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</si>
  <si>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</si>
  <si>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</si>
  <si>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</si>
  <si>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</si>
  <si>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</si>
  <si>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</si>
  <si>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</si>
  <si>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</si>
  <si>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</si>
  <si>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</si>
  <si>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</si>
  <si>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</si>
  <si>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</si>
  <si>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</si>
  <si>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</si>
  <si>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</si>
  <si>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</si>
  <si>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</si>
  <si>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</si>
  <si>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</si>
  <si>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</si>
  <si>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</si>
  <si>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</si>
  <si>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</si>
  <si>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</si>
  <si>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</si>
  <si>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</si>
  <si>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</si>
  <si>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</si>
  <si>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</si>
  <si>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</si>
  <si>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</si>
  <si>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</si>
  <si>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</si>
  <si>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</si>
  <si>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</si>
  <si>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</si>
  <si>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</si>
  <si>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</si>
  <si>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</si>
  <si>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</si>
  <si>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</si>
  <si>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</si>
  <si>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</si>
  <si>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</si>
  <si>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</si>
  <si>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</si>
  <si>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</si>
  <si>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</si>
  <si>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</si>
  <si>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</si>
  <si>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</si>
  <si>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</si>
  <si>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</si>
  <si>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</si>
  <si>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</si>
  <si>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</si>
  <si>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</si>
  <si>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</si>
  <si>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</si>
  <si>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</si>
  <si>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</si>
  <si>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</si>
  <si>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</si>
  <si>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</si>
  <si>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</si>
  <si>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</si>
  <si>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</si>
  <si>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</si>
  <si>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</si>
  <si>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</si>
  <si>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</si>
  <si>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</si>
  <si>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</si>
  <si>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</si>
  <si>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</si>
  <si>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</si>
  <si>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</si>
  <si>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</si>
  <si>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</si>
  <si>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</si>
  <si>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</si>
  <si>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</si>
  <si>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</si>
  <si>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</si>
  <si>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</si>
  <si>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</si>
  <si>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</si>
  <si>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</si>
  <si>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</si>
  <si>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</si>
  <si>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</si>
  <si>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</si>
  <si>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</si>
  <si>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</si>
  <si>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</si>
  <si>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</si>
  <si>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</si>
  <si>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</si>
  <si>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</si>
  <si>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</si>
  <si>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</si>
  <si>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</si>
  <si>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</si>
  <si>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</si>
  <si>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</si>
  <si>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</si>
  <si>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</si>
  <si>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</si>
  <si>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</si>
  <si>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</si>
  <si>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</si>
  <si>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</si>
  <si>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</si>
  <si>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</si>
  <si>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</si>
  <si>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</si>
  <si>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</si>
  <si>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</si>
  <si>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</si>
  <si>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</si>
  <si>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</si>
  <si>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</si>
  <si>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</si>
  <si>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</si>
  <si>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</si>
  <si>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</si>
  <si>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</si>
  <si>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</si>
  <si>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</si>
  <si>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</si>
  <si>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</si>
  <si>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</si>
  <si>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</si>
  <si>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</si>
  <si>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</si>
  <si>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</si>
  <si>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</si>
  <si>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</si>
  <si>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</si>
  <si>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</si>
  <si>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</si>
  <si>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</si>
  <si>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</si>
  <si>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</si>
  <si>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</si>
  <si>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</si>
  <si>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</si>
  <si>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</si>
  <si>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</si>
  <si>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</si>
  <si>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</si>
  <si>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</si>
  <si>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</si>
  <si>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</si>
  <si>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</si>
  <si>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</si>
  <si>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</si>
  <si>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</si>
  <si>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</si>
  <si>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</si>
  <si>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</si>
  <si>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</si>
  <si>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</si>
  <si>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</si>
  <si>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</si>
  <si>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</si>
  <si>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</si>
  <si>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</si>
  <si>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</si>
  <si>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</si>
  <si>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</si>
  <si>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</si>
  <si>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</si>
  <si>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</si>
  <si>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</si>
  <si>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</si>
  <si>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</si>
  <si>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</si>
  <si>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</si>
  <si>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</si>
  <si>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</si>
  <si>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</si>
  <si>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</si>
  <si>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</si>
  <si>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</si>
  <si>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</si>
  <si>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</si>
  <si>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</si>
  <si>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</si>
  <si>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</si>
  <si>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</si>
  <si>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</si>
  <si>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</si>
  <si>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</si>
  <si>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</si>
  <si>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</si>
  <si>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</si>
  <si>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</si>
  <si>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</si>
  <si>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</si>
  <si>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</si>
  <si>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</si>
  <si>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</si>
  <si>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</si>
  <si>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</si>
  <si>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</si>
  <si>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</si>
  <si>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</si>
  <si>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</si>
  <si>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</si>
  <si>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</si>
  <si>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</si>
  <si>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</si>
  <si>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</si>
  <si>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</si>
  <si>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</si>
  <si>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</si>
  <si>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</si>
  <si>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</si>
  <si>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</si>
  <si>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</si>
  <si>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</si>
  <si>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</si>
  <si>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</si>
  <si>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</si>
  <si>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</si>
  <si>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</si>
  <si>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</si>
  <si>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</si>
  <si>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</si>
  <si>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</si>
  <si>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</si>
  <si>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</si>
  <si>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</si>
  <si>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</si>
  <si>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</si>
  <si>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</si>
  <si>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</si>
  <si>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</si>
  <si>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</si>
  <si>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</si>
  <si>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</si>
  <si>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</si>
  <si>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</si>
  <si>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</si>
  <si>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</si>
  <si>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</si>
  <si>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</si>
  <si>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</si>
  <si>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</si>
  <si>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</si>
  <si>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</si>
  <si>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</si>
  <si>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</si>
  <si>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</si>
  <si>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</si>
  <si>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</si>
  <si>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</si>
  <si>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</si>
  <si>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</si>
  <si>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</si>
  <si>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</si>
  <si>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</si>
  <si>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</si>
  <si>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</si>
  <si>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</si>
  <si>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</si>
  <si>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</si>
  <si>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</si>
  <si>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</si>
  <si>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</si>
  <si>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</si>
  <si>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</si>
  <si>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</si>
  <si>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</si>
  <si>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</si>
  <si>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</si>
  <si>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</si>
  <si>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</si>
  <si>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</si>
  <si>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</si>
  <si>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</si>
  <si>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</si>
  <si>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</si>
  <si>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</si>
  <si>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</si>
  <si>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</si>
  <si>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</si>
  <si>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</si>
  <si>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</si>
  <si>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</si>
  <si>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</si>
  <si>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</si>
  <si>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</si>
  <si>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</si>
  <si>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</si>
  <si>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</si>
  <si>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</si>
  <si>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</si>
  <si>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</si>
  <si>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</si>
  <si>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</si>
  <si>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</si>
  <si>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</si>
  <si>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</si>
  <si>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</si>
  <si>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</si>
  <si>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</si>
  <si>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</si>
  <si>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</si>
  <si>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</si>
  <si>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</si>
  <si>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</si>
  <si>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</si>
  <si>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</si>
  <si>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</si>
  <si>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</si>
  <si>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</si>
  <si>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</si>
  <si>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</si>
  <si>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</si>
  <si>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</si>
  <si>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</si>
  <si>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</si>
  <si>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</si>
  <si>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</si>
  <si>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</si>
  <si>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</si>
  <si>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</si>
  <si>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</si>
  <si>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</si>
  <si>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</si>
  <si>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</si>
  <si>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</si>
  <si>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</si>
  <si>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</si>
  <si>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</si>
  <si>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</si>
  <si>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</si>
  <si>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</si>
  <si>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</si>
  <si>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</si>
  <si>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</si>
  <si>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</si>
  <si>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</si>
  <si>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</si>
  <si>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</si>
  <si>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</si>
  <si>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</si>
  <si>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</si>
  <si>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</si>
  <si>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</si>
  <si>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</si>
  <si>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</si>
  <si>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</si>
  <si>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</si>
  <si>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</si>
  <si>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</si>
  <si>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</si>
  <si>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</si>
  <si>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</si>
  <si>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</si>
  <si>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</si>
  <si>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</si>
  <si>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</si>
  <si>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</si>
  <si>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</si>
  <si>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</si>
  <si>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</si>
  <si>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</si>
  <si>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</si>
  <si>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</si>
  <si>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</si>
  <si>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</si>
  <si>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</si>
  <si>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</si>
  <si>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</si>
  <si>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</si>
  <si>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</si>
  <si>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</si>
  <si>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</si>
  <si>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</si>
  <si>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</si>
  <si>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</si>
  <si>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</si>
  <si>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</si>
  <si>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</si>
  <si>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</si>
  <si>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</si>
  <si>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</si>
  <si>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</si>
  <si>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</si>
  <si>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</si>
  <si>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</si>
  <si>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</si>
  <si>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</si>
  <si>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</si>
  <si>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</si>
  <si>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</si>
  <si>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</si>
  <si>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</si>
  <si>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</si>
  <si>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</si>
  <si>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</si>
  <si>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</si>
  <si>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</si>
  <si>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</si>
  <si>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</si>
  <si>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</si>
  <si>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</si>
  <si>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</si>
  <si>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</si>
  <si>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</si>
  <si>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</si>
  <si>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</si>
  <si>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</si>
  <si>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</si>
  <si>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</si>
  <si>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</si>
  <si>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</si>
  <si>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</si>
  <si>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</si>
  <si>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</si>
  <si>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</si>
  <si>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</si>
  <si>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</si>
  <si>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</si>
  <si>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</si>
  <si>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</si>
  <si>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</si>
  <si>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</si>
  <si>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</si>
  <si>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</si>
  <si>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</si>
  <si>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</si>
  <si>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</si>
  <si>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</si>
  <si>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</si>
  <si>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</si>
  <si>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</si>
  <si>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</si>
  <si>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</si>
  <si>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</si>
  <si>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</si>
  <si>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</si>
  <si>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</si>
  <si>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</si>
  <si>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</si>
  <si>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</si>
  <si>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</si>
  <si>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</si>
  <si>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</si>
  <si>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</si>
  <si>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</si>
  <si>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</si>
  <si>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</si>
  <si>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</si>
  <si>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</si>
  <si>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</si>
  <si>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</si>
  <si>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</si>
  <si>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</si>
  <si>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</si>
  <si>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</si>
  <si>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</si>
  <si>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</si>
  <si>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</si>
  <si>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</si>
  <si>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</si>
  <si>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</si>
  <si>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</si>
  <si>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</si>
  <si>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</si>
  <si>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</si>
  <si>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</si>
  <si>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</si>
  <si>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</si>
  <si>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</si>
  <si>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</si>
  <si>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</si>
  <si>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</si>
  <si>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</si>
  <si>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</si>
  <si>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</si>
  <si>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</si>
  <si>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</si>
  <si>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</si>
  <si>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</si>
  <si>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</si>
  <si>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</si>
  <si>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</si>
  <si>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</si>
  <si>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</si>
  <si>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</si>
  <si>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</si>
  <si>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</si>
  <si>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</si>
  <si>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</si>
  <si>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</si>
  <si>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</si>
  <si>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</si>
  <si>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</si>
  <si>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</si>
  <si>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</si>
  <si>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</si>
  <si>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</si>
  <si>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</si>
  <si>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</si>
  <si>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</si>
  <si>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</si>
  <si>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</si>
  <si>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</si>
  <si>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</si>
  <si>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</si>
  <si>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</si>
  <si>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</si>
  <si>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</si>
  <si>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</si>
  <si>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</si>
  <si>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</si>
  <si>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</si>
  <si>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</si>
  <si>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</si>
  <si>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</si>
  <si>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</si>
  <si>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</si>
  <si>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</si>
  <si>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</si>
  <si>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</si>
  <si>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</si>
  <si>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</si>
  <si>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</si>
  <si>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</si>
  <si>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</si>
  <si>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</si>
  <si>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</si>
  <si>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</si>
  <si>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</si>
  <si>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</si>
  <si>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</si>
  <si>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</si>
  <si>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</si>
  <si>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</si>
  <si>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</si>
  <si>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</si>
  <si>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</si>
  <si>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</si>
  <si>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</si>
  <si>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</si>
  <si>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</si>
  <si>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</si>
  <si>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</si>
  <si>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</si>
  <si>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</si>
  <si>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</si>
  <si>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</si>
  <si>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</si>
  <si>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</si>
  <si>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</si>
  <si>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</si>
  <si>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</si>
  <si>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</si>
  <si>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</si>
  <si>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</si>
  <si>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</si>
  <si>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</si>
  <si>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</si>
  <si>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</si>
  <si>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</si>
  <si>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</si>
  <si>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</si>
  <si>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</si>
  <si>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</si>
  <si>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</si>
  <si>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</si>
  <si>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</si>
  <si>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</si>
  <si>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</si>
  <si>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</si>
  <si>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</si>
  <si>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</si>
  <si>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</si>
  <si>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</si>
  <si>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</si>
  <si>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</si>
  <si>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</si>
  <si>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</si>
  <si>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</si>
  <si>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</si>
  <si>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</si>
  <si>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</si>
  <si>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</si>
  <si>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</si>
  <si>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</si>
  <si>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</si>
  <si>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</si>
  <si>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</si>
  <si>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</si>
  <si>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</si>
  <si>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</si>
  <si>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</si>
  <si>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</si>
  <si>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</si>
  <si>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</si>
  <si>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</si>
  <si>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</si>
  <si>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</si>
  <si>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</si>
  <si>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</si>
  <si>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</si>
  <si>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</si>
  <si>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</si>
  <si>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</si>
  <si>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</si>
  <si>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</si>
  <si>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</si>
  <si>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</si>
  <si>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</si>
  <si>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</si>
  <si>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</si>
  <si>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</si>
  <si>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</si>
  <si>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</si>
  <si>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</si>
  <si>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</si>
  <si>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</si>
  <si>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</si>
  <si>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</si>
  <si>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</si>
  <si>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</si>
  <si>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</si>
  <si>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</si>
  <si>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</si>
  <si>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</si>
  <si>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</si>
  <si>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</si>
  <si>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</si>
  <si>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</si>
  <si>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</si>
  <si>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</si>
  <si>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</si>
  <si>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</si>
  <si>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</si>
  <si>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</si>
  <si>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</si>
  <si>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</si>
  <si>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</si>
  <si>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</si>
  <si>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</si>
  <si>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</si>
  <si>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</si>
  <si>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</si>
  <si>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</si>
  <si>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</si>
  <si>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</si>
  <si>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</si>
  <si>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</si>
  <si>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</si>
  <si>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</si>
  <si>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</si>
  <si>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</si>
  <si>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</si>
  <si>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</si>
  <si>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</si>
  <si>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</si>
  <si>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</si>
  <si>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</si>
  <si>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</si>
  <si>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</si>
  <si>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</si>
  <si>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</si>
  <si>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</si>
  <si>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</si>
  <si>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</si>
  <si>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</si>
  <si>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</si>
  <si>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</si>
  <si>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</si>
  <si>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</si>
  <si>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</si>
  <si>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</si>
  <si>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</si>
  <si>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</si>
  <si>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</si>
  <si>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</si>
  <si>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</si>
  <si>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</si>
  <si>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</si>
  <si>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</si>
  <si>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</si>
  <si>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</si>
  <si>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</si>
  <si>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</si>
  <si>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</si>
  <si>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</si>
  <si>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</si>
  <si>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</si>
  <si>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</si>
  <si>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</si>
  <si>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</si>
  <si>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</si>
  <si>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</si>
  <si>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</si>
  <si>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</si>
  <si>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</si>
  <si>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</si>
  <si>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</si>
  <si>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</si>
  <si>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</si>
  <si>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</si>
  <si>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</si>
  <si>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</si>
  <si>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</si>
  <si>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</si>
  <si>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</si>
  <si>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</si>
  <si>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</si>
  <si>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</si>
  <si>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</si>
  <si>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</si>
  <si>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</si>
  <si>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</si>
  <si>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</si>
  <si>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</si>
  <si>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</si>
  <si>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</si>
  <si>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</si>
  <si>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</si>
  <si>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</si>
  <si>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</si>
  <si>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</si>
  <si>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</si>
  <si>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</si>
  <si>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</si>
  <si>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</si>
  <si>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</si>
  <si>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</si>
  <si>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</si>
  <si>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</si>
  <si>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</si>
  <si>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</si>
  <si>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</si>
  <si>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</si>
  <si>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</si>
  <si>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</si>
  <si>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</si>
  <si>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</si>
  <si>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</si>
  <si>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</si>
  <si>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</si>
  <si>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</si>
  <si>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</si>
  <si>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</si>
  <si>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</si>
  <si>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</si>
  <si>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</si>
  <si>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</si>
  <si>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</si>
  <si>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</si>
  <si>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</si>
  <si>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</si>
  <si>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</si>
  <si>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</si>
  <si>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</si>
  <si>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</si>
  <si>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</si>
  <si>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</si>
  <si>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</si>
  <si>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</si>
  <si>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</si>
  <si>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</si>
  <si>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</si>
  <si>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</si>
  <si>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</si>
  <si>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</si>
  <si>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</si>
  <si>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</si>
  <si>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</si>
  <si>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</si>
  <si>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</si>
  <si>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</si>
  <si>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</si>
  <si>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</si>
  <si>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</si>
  <si>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</si>
  <si>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</si>
  <si>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</si>
  <si>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</si>
  <si>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</si>
  <si>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</si>
  <si>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</si>
  <si>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</si>
  <si>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</si>
  <si>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</si>
  <si>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</si>
  <si>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</si>
  <si>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</si>
  <si>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</si>
  <si>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</si>
  <si>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</si>
  <si>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</si>
  <si>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</si>
  <si>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</si>
  <si>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</si>
  <si>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</si>
  <si>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</si>
  <si>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</si>
  <si>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</si>
  <si>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</si>
  <si>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</si>
  <si>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</si>
  <si>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</si>
  <si>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</si>
  <si>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</si>
  <si>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</si>
  <si>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</si>
  <si>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</si>
  <si>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</si>
  <si>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</si>
  <si>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</si>
  <si>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</si>
  <si>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</si>
  <si>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</si>
  <si>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</si>
  <si>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</si>
  <si>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</si>
  <si>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</si>
  <si>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</si>
  <si>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</si>
  <si>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</si>
  <si>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</si>
  <si>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</si>
  <si>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</si>
  <si>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</si>
  <si>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</si>
  <si>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</si>
  <si>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</si>
  <si>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</si>
  <si>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</si>
  <si>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</si>
  <si>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</si>
  <si>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</si>
  <si>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</si>
  <si>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</si>
  <si>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</si>
  <si>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</si>
  <si>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</si>
  <si>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</si>
  <si>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</si>
  <si>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</si>
  <si>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</si>
  <si>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</si>
  <si>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</si>
  <si>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</si>
  <si>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</si>
  <si>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</si>
  <si>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</si>
  <si>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</si>
  <si>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</si>
  <si>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</si>
  <si>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</si>
  <si>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</si>
  <si>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</si>
  <si>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</si>
  <si>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</si>
  <si>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</si>
  <si>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</si>
  <si>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</si>
  <si>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</si>
  <si>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</si>
  <si>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</si>
  <si>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</si>
  <si>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</si>
  <si>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</si>
  <si>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</si>
  <si>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</si>
  <si>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</si>
  <si>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</si>
  <si>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</si>
  <si>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</si>
  <si>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</si>
  <si>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</si>
  <si>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</si>
  <si>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</si>
  <si>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</si>
  <si>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</si>
  <si>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</si>
  <si>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</si>
  <si>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</si>
  <si>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</si>
  <si>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</si>
  <si>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</si>
  <si>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</si>
  <si>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</si>
  <si>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</si>
  <si>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</si>
  <si>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</si>
  <si>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</si>
  <si>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</si>
  <si>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</si>
  <si>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</si>
  <si>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</si>
  <si>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</si>
  <si>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</si>
  <si>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</si>
  <si>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</si>
  <si>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</si>
  <si>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</si>
  <si>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</si>
  <si>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</si>
  <si>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</si>
  <si>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</si>
  <si>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</si>
  <si>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</si>
  <si>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</si>
  <si>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</si>
  <si>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</si>
  <si>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</si>
  <si>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</si>
  <si>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</si>
  <si>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</si>
  <si>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</si>
  <si>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</si>
  <si>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</si>
  <si>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</si>
  <si>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</si>
  <si>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</si>
  <si>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</si>
  <si>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</si>
  <si>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</si>
  <si>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</si>
  <si>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</si>
  <si>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</si>
  <si>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</si>
  <si>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</si>
  <si>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</si>
  <si>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</si>
  <si>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</si>
  <si>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</si>
  <si>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</si>
  <si>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</si>
  <si>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</si>
  <si>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</si>
  <si>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</si>
  <si>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</si>
  <si>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</si>
  <si>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</si>
  <si>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</si>
  <si>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</si>
  <si>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</si>
  <si>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</si>
  <si>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</si>
  <si>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</si>
  <si>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</si>
  <si>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</si>
  <si>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</si>
  <si>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</si>
  <si>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</si>
  <si>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</si>
  <si>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</si>
  <si>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</si>
  <si>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</si>
  <si>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</si>
  <si>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</si>
  <si>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</si>
  <si>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</si>
  <si>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</si>
  <si>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</si>
  <si>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</si>
  <si>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</si>
  <si>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</si>
  <si>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</si>
  <si>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</si>
  <si>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</si>
  <si>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</si>
  <si>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</si>
  <si>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</si>
  <si>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</si>
  <si>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</si>
  <si>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</si>
  <si>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</si>
  <si>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</si>
  <si>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</si>
  <si>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</si>
  <si>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</si>
  <si>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</si>
  <si>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</si>
  <si>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</si>
  <si>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</si>
  <si>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</si>
  <si>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</si>
  <si>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</si>
  <si>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</si>
  <si>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</si>
  <si>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</si>
  <si>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</si>
  <si>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</si>
  <si>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</si>
  <si>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</si>
  <si>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</si>
  <si>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</si>
  <si>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</si>
  <si>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</si>
  <si>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</si>
  <si>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</si>
  <si>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</si>
  <si>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</si>
  <si>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</si>
  <si>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</si>
  <si>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</si>
  <si>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</si>
  <si>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</si>
  <si>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</si>
  <si>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</si>
  <si>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</si>
  <si>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</si>
  <si>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</si>
  <si>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</si>
  <si>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</si>
  <si>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</si>
  <si>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</si>
  <si>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</si>
  <si>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</si>
  <si>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</si>
  <si>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</si>
  <si>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</si>
  <si>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</si>
  <si>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</si>
  <si>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</si>
  <si>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</si>
  <si>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</si>
  <si>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</si>
  <si>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</si>
  <si>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</si>
  <si>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</si>
  <si>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</si>
  <si>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</si>
  <si>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</si>
  <si>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</si>
  <si>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</si>
  <si>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</si>
  <si>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</si>
  <si>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</si>
  <si>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</si>
  <si>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</si>
  <si>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</si>
  <si>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</si>
  <si>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</si>
  <si>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</si>
  <si>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</si>
  <si>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</si>
  <si>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</si>
  <si>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</si>
  <si>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</si>
  <si>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</si>
  <si>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</si>
  <si>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</si>
  <si>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</si>
  <si>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</si>
  <si>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</si>
  <si>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</si>
  <si>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</si>
  <si>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</si>
  <si>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</si>
  <si>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</si>
  <si>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</si>
  <si>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</si>
  <si>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</si>
  <si>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</si>
  <si>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</si>
  <si>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</si>
  <si>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</si>
  <si>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</si>
  <si>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</si>
  <si>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</si>
  <si>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</si>
  <si>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</si>
  <si>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</si>
  <si>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</si>
  <si>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</si>
  <si>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</si>
  <si>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</si>
  <si>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</si>
  <si>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</si>
  <si>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</si>
  <si>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</si>
  <si>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</si>
  <si>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</si>
  <si>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</si>
  <si>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</si>
  <si>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</si>
  <si>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</si>
  <si>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</si>
  <si>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</si>
  <si>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</si>
  <si>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</si>
  <si>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</si>
  <si>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</si>
  <si>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</si>
  <si>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</si>
  <si>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</si>
  <si>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</si>
  <si>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</si>
  <si>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</si>
  <si>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</si>
  <si>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</si>
  <si>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</si>
  <si>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</si>
  <si>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</si>
  <si>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</si>
  <si>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</si>
  <si>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</si>
  <si>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</si>
  <si>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</si>
  <si>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</si>
  <si>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</si>
  <si>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</si>
  <si>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</si>
  <si>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</si>
  <si>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</si>
  <si>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</si>
  <si>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</si>
  <si>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</si>
  <si>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</si>
  <si>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</si>
  <si>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</si>
  <si>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</si>
  <si>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</si>
  <si>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</si>
  <si>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</si>
  <si>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</si>
  <si>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</si>
  <si>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</si>
  <si>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</si>
  <si>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</si>
  <si>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</si>
  <si>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</si>
  <si>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</si>
  <si>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</si>
  <si>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</si>
  <si>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</si>
  <si>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</si>
  <si>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</si>
  <si>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</si>
  <si>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</si>
  <si>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</si>
  <si>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</si>
  <si>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</si>
  <si>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</si>
  <si>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</si>
  <si>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</si>
  <si>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</si>
  <si>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</si>
  <si>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</si>
  <si>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</si>
  <si>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</si>
  <si>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</si>
  <si>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</si>
  <si>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</si>
  <si>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</si>
  <si>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</si>
  <si>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</si>
  <si>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</si>
  <si>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</si>
  <si>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</si>
  <si>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</si>
  <si>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</si>
  <si>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</si>
  <si>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</si>
  <si>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</si>
  <si>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</si>
  <si>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</si>
  <si>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</si>
  <si>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</si>
  <si>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</si>
  <si>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</si>
  <si>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</si>
  <si>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</si>
  <si>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</si>
  <si>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</si>
  <si>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</si>
  <si>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</si>
  <si>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</si>
  <si>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</si>
  <si>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</si>
  <si>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</si>
  <si>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</si>
  <si>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</si>
  <si>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</si>
  <si>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</si>
  <si>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</si>
  <si>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</si>
  <si>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</si>
  <si>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</si>
  <si>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</si>
  <si>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</si>
  <si>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</si>
  <si>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</si>
  <si>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</si>
  <si>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</si>
  <si>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</si>
  <si>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</si>
  <si>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</si>
  <si>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</si>
  <si>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</si>
  <si>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</si>
  <si>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</si>
  <si>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</si>
  <si>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</si>
  <si>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</si>
  <si>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</si>
  <si>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</si>
  <si>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</si>
  <si>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</si>
  <si>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</si>
  <si>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</si>
  <si>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</si>
  <si>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</si>
  <si>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</si>
  <si>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</si>
  <si>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</si>
  <si>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</si>
  <si>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</si>
  <si>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</si>
  <si>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</si>
  <si>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</si>
  <si>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</si>
  <si>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</si>
  <si>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</si>
  <si>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</si>
  <si>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</si>
  <si>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</si>
  <si>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</si>
  <si>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</si>
  <si>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</si>
  <si>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</si>
  <si>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</si>
  <si>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</si>
  <si>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</si>
  <si>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</si>
  <si>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</si>
  <si>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</si>
  <si>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</si>
  <si>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</si>
  <si>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</si>
  <si>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</si>
  <si>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</si>
  <si>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</si>
  <si>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</si>
  <si>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</si>
  <si>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</si>
  <si>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</si>
  <si>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</si>
  <si>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</si>
  <si>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</si>
  <si>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</si>
  <si>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</si>
  <si>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</si>
  <si>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</si>
  <si>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</si>
  <si>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</si>
  <si>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</si>
  <si>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</si>
  <si>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</si>
  <si>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</si>
  <si>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</si>
  <si>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</si>
  <si>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</si>
  <si>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</si>
  <si>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</si>
  <si>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</si>
  <si>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</si>
  <si>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</si>
  <si>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</si>
  <si>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</si>
  <si>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</si>
  <si>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</si>
  <si>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</si>
  <si>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</si>
  <si>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</si>
  <si>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</si>
  <si>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</si>
  <si>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</si>
  <si>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</si>
  <si>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</si>
  <si>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</si>
  <si>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</si>
  <si>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</si>
  <si>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</si>
  <si>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</si>
  <si>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</si>
  <si>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</si>
  <si>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</si>
  <si>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</si>
  <si>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</si>
  <si>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</si>
  <si>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</si>
  <si>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</si>
  <si>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</si>
  <si>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</si>
  <si>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</si>
  <si>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</si>
  <si>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</si>
  <si>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</si>
  <si>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</si>
  <si>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</si>
  <si>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</si>
  <si>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</si>
  <si>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</si>
  <si>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</si>
  <si>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</si>
  <si>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</si>
  <si>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</si>
  <si>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</si>
  <si>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</si>
  <si>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</si>
  <si>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</si>
  <si>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</si>
  <si>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</si>
  <si>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</si>
  <si>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</si>
  <si>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</si>
  <si>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</si>
  <si>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</si>
  <si>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</si>
  <si>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</si>
  <si>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</si>
  <si>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</si>
  <si>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</si>
  <si>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</si>
  <si>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</si>
  <si>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</si>
  <si>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</si>
  <si>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</si>
  <si>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</si>
  <si>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</si>
  <si>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</si>
  <si>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</si>
  <si>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</si>
  <si>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</si>
  <si>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</si>
  <si>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</si>
  <si>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</si>
  <si>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</si>
  <si>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</si>
  <si>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</si>
  <si>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</si>
  <si>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</si>
  <si>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</si>
  <si>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</si>
  <si>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</si>
  <si>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</si>
  <si>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</si>
  <si>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</si>
  <si>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</si>
  <si>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</si>
  <si>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</si>
  <si>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</si>
  <si>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</si>
  <si>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</si>
  <si>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</si>
  <si>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</si>
  <si>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</si>
  <si>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</si>
  <si>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</si>
  <si>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</si>
  <si>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</si>
  <si>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</si>
  <si>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</si>
  <si>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</si>
  <si>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</si>
  <si>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</si>
  <si>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</si>
  <si>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</si>
  <si>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</si>
  <si>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</si>
  <si>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</si>
  <si>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</si>
  <si>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</si>
  <si>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</si>
  <si>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</si>
  <si>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</si>
  <si>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</si>
  <si>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</si>
  <si>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</si>
  <si>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</si>
  <si>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</si>
  <si>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</si>
  <si>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</si>
  <si>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</si>
  <si>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</si>
  <si>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</si>
  <si>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</si>
  <si>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</si>
  <si>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</si>
  <si>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</si>
  <si>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</si>
  <si>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</si>
  <si>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</si>
  <si>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</si>
  <si>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</si>
  <si>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</si>
  <si>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</si>
  <si>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</si>
  <si>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</si>
  <si>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</si>
  <si>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</si>
  <si>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</si>
  <si>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</si>
  <si>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</si>
  <si>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</si>
  <si>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</si>
  <si>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</si>
  <si>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</si>
  <si>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</si>
  <si>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</si>
  <si>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</si>
  <si>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</si>
  <si>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</si>
  <si>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</si>
  <si>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</si>
  <si>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</si>
  <si>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</si>
  <si>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</si>
  <si>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</si>
  <si>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</si>
  <si>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</si>
  <si>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</si>
  <si>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</si>
  <si>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</si>
  <si>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</si>
  <si>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</si>
  <si>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</si>
  <si>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</si>
  <si>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</si>
  <si>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</si>
  <si>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</si>
  <si>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</si>
  <si>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</si>
  <si>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</si>
  <si>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</si>
  <si>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</si>
  <si>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</si>
  <si>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</si>
  <si>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</si>
  <si>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</si>
  <si>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</si>
  <si>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</si>
  <si>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</si>
  <si>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</si>
  <si>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</si>
  <si>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</si>
  <si>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</si>
  <si>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</si>
  <si>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</si>
  <si>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</si>
  <si>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</si>
  <si>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</si>
  <si>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</si>
  <si>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</si>
  <si>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</si>
  <si>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</si>
  <si>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</si>
  <si>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</si>
  <si>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</si>
  <si>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</si>
  <si>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</si>
  <si>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</si>
  <si>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</si>
  <si>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</si>
  <si>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</si>
  <si>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</si>
  <si>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</si>
  <si>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</si>
  <si>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</si>
  <si>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</si>
  <si>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</si>
  <si>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</si>
  <si>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</si>
  <si>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</si>
  <si>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</si>
  <si>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</si>
  <si>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</si>
  <si>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</si>
  <si>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</si>
  <si>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</si>
  <si>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</si>
  <si>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</si>
  <si>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</si>
  <si>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</si>
  <si>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</si>
  <si>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</si>
  <si>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</si>
  <si>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</si>
  <si>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</si>
  <si>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</si>
  <si>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</si>
  <si>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</si>
  <si>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</si>
  <si>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</si>
  <si>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</si>
  <si>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</si>
  <si>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</si>
  <si>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</si>
  <si>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</si>
  <si>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</si>
  <si>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</si>
  <si>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</si>
  <si>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</si>
  <si>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</si>
  <si>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</si>
  <si>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</si>
  <si>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</si>
  <si>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</si>
  <si>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</si>
  <si>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</si>
  <si>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</si>
  <si>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</si>
  <si>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</si>
  <si>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</si>
  <si>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</si>
  <si>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</si>
  <si>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</si>
  <si>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</si>
  <si>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</si>
  <si>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</si>
  <si>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</si>
  <si>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</si>
  <si>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</si>
  <si>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</si>
  <si>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</si>
  <si>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</si>
  <si>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</si>
  <si>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</si>
  <si>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</si>
  <si>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</si>
  <si>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</si>
  <si>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</si>
  <si>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</si>
  <si>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</si>
  <si>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</si>
  <si>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</si>
  <si>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</si>
  <si>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</si>
  <si>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</si>
  <si>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</si>
  <si>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</si>
  <si>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</si>
  <si>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</si>
  <si>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</si>
  <si>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</si>
  <si>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</si>
  <si>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</si>
  <si>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</si>
  <si>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</si>
  <si>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</si>
  <si>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</si>
  <si>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</si>
  <si>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</si>
  <si>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</si>
  <si>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</si>
  <si>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</si>
  <si>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</si>
  <si>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</si>
  <si>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</si>
  <si>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</si>
  <si>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</si>
  <si>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</si>
  <si>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</si>
  <si>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</si>
  <si>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</si>
  <si>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</si>
  <si>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</si>
  <si>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</si>
  <si>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</si>
  <si>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</si>
  <si>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</si>
  <si>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</si>
  <si>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</si>
  <si>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</si>
  <si>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</si>
  <si>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</si>
  <si>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</si>
  <si>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</si>
  <si>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</si>
  <si>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</si>
  <si>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</si>
  <si>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</si>
  <si>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</si>
  <si>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</si>
  <si>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</si>
  <si>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</si>
  <si>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</si>
  <si>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</si>
  <si>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</si>
  <si>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</si>
  <si>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</si>
  <si>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</si>
  <si>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</si>
  <si>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</si>
  <si>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</si>
  <si>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</si>
  <si>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</si>
  <si>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</si>
  <si>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</si>
  <si>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</si>
  <si>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</si>
  <si>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</si>
  <si>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</si>
  <si>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</si>
  <si>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</si>
  <si>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</si>
  <si>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</si>
  <si>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</si>
  <si>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</si>
  <si>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</si>
  <si>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</si>
  <si>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</si>
  <si>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</si>
  <si>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</si>
  <si>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</si>
  <si>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</si>
  <si>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</si>
  <si>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</si>
  <si>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</si>
  <si>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</si>
  <si>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</si>
  <si>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</si>
  <si>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</si>
  <si>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</si>
  <si>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</si>
  <si>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</si>
  <si>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</si>
  <si>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</si>
  <si>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</si>
  <si>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</si>
  <si>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</si>
  <si>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</si>
  <si>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</si>
  <si>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</si>
  <si>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</si>
  <si>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</si>
  <si>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</si>
  <si>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</si>
  <si>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</si>
  <si>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</si>
  <si>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</si>
  <si>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</si>
  <si>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</si>
  <si>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</si>
  <si>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</si>
  <si>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</si>
  <si>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</si>
  <si>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</si>
  <si>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</si>
  <si>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</si>
  <si>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</si>
  <si>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</si>
  <si>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</si>
  <si>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</si>
  <si>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</si>
  <si>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</si>
  <si>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</si>
  <si>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</si>
  <si>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</si>
  <si>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</si>
  <si>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</si>
  <si>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</si>
  <si>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</si>
  <si>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</si>
  <si>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</si>
  <si>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</si>
  <si>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</si>
  <si>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</si>
  <si>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</si>
  <si>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</si>
  <si>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</si>
  <si>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</si>
  <si>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</si>
  <si>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</si>
  <si>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</si>
  <si>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</si>
  <si>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</si>
  <si>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</si>
  <si>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</si>
  <si>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</si>
  <si>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</si>
  <si>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</si>
  <si>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</si>
  <si>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</si>
  <si>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</si>
  <si>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</si>
  <si>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</si>
  <si>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</si>
  <si>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</si>
  <si>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</si>
  <si>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</si>
  <si>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</si>
  <si>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</si>
  <si>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</si>
  <si>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</si>
  <si>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</si>
  <si>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</si>
  <si>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</si>
  <si>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</si>
  <si>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</si>
  <si>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</si>
  <si>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</si>
  <si>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</si>
  <si>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</si>
  <si>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</si>
  <si>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</si>
  <si>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</si>
  <si>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</si>
  <si>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</si>
  <si>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</si>
  <si>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</si>
  <si>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</si>
  <si>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</si>
  <si>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</si>
  <si>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</si>
  <si>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</si>
  <si>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</si>
  <si>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</si>
  <si>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</si>
  <si>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</si>
  <si>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</si>
  <si>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</si>
  <si>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</si>
  <si>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</si>
  <si>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</si>
  <si>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</si>
  <si>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</si>
  <si>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</si>
  <si>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</si>
  <si>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</si>
  <si>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</si>
  <si>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</si>
  <si>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</si>
  <si>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</si>
  <si>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</si>
  <si>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</si>
  <si>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</si>
  <si>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</si>
  <si>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</si>
  <si>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</si>
  <si>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</si>
  <si>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</si>
  <si>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</si>
  <si>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</si>
  <si>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</si>
  <si>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</si>
  <si>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</si>
  <si>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</si>
  <si>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</si>
  <si>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</si>
  <si>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</si>
  <si>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</si>
  <si>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</si>
  <si>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</si>
  <si>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</si>
  <si>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</si>
  <si>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</si>
  <si>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</si>
  <si>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</si>
  <si>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</si>
  <si>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</si>
  <si>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</si>
  <si>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</si>
  <si>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</si>
  <si>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</si>
  <si>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</si>
  <si>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</si>
  <si>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</si>
  <si>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</si>
  <si>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</si>
  <si>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</si>
  <si>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</si>
  <si>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</si>
  <si>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</si>
  <si>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</si>
  <si>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</si>
  <si>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</si>
  <si>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</si>
  <si>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</si>
  <si>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</si>
  <si>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</si>
  <si>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</si>
  <si>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</si>
  <si>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</si>
  <si>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</si>
  <si>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</si>
  <si>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</si>
  <si>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</si>
  <si>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</si>
  <si>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</si>
  <si>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</si>
  <si>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</si>
  <si>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</si>
  <si>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</si>
  <si>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</si>
  <si>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</si>
  <si>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</si>
  <si>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</si>
  <si>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</si>
  <si>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</si>
  <si>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</si>
  <si>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</si>
  <si>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</si>
  <si>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</si>
  <si>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</si>
  <si>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</si>
  <si>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</si>
  <si>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</si>
  <si>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</si>
  <si>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</si>
  <si>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</si>
  <si>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</si>
  <si>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</si>
  <si>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</si>
  <si>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</si>
  <si>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</si>
  <si>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</si>
  <si>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</si>
  <si>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</si>
  <si>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</si>
  <si>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</si>
  <si>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</si>
  <si>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</si>
  <si>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</si>
  <si>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</si>
  <si>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</si>
  <si>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</si>
  <si>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</si>
  <si>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</si>
  <si>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</si>
  <si>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</si>
  <si>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</si>
  <si>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</si>
  <si>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</si>
  <si>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</si>
  <si>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</si>
  <si>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</si>
  <si>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</si>
  <si>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</si>
  <si>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</si>
  <si>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</si>
  <si>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</si>
  <si>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</si>
  <si>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</si>
  <si>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</si>
  <si>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</si>
  <si>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</si>
  <si>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</si>
  <si>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</si>
  <si>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</si>
  <si>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</si>
  <si>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</si>
  <si>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</si>
  <si>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</si>
  <si>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</si>
  <si>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</si>
  <si>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</si>
  <si>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</si>
  <si>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</si>
  <si>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</si>
  <si>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</si>
  <si>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</si>
  <si>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</si>
  <si>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</si>
  <si>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</si>
  <si>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</si>
  <si>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</si>
  <si>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</si>
  <si>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</si>
  <si>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</si>
  <si>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</si>
  <si>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</si>
  <si>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</si>
  <si>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</si>
  <si>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</si>
  <si>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</si>
  <si>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</si>
  <si>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</si>
  <si>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</si>
  <si>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</si>
  <si>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</si>
  <si>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</si>
  <si>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</si>
  <si>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</si>
  <si>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</si>
  <si>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</si>
  <si>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</si>
  <si>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</si>
  <si>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</si>
  <si>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</si>
  <si>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</si>
  <si>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</si>
  <si>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</si>
  <si>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</si>
  <si>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</si>
  <si>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</si>
  <si>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</si>
  <si>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</si>
  <si>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</si>
  <si>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</si>
  <si>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</si>
  <si>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</si>
  <si>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</si>
  <si>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</si>
  <si>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</si>
  <si>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</si>
  <si>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</si>
  <si>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</si>
  <si>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</si>
  <si>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</si>
  <si>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</si>
  <si>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</si>
  <si>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</si>
  <si>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</si>
  <si>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</si>
  <si>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</si>
  <si>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</si>
  <si>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</si>
  <si>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</si>
  <si>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</si>
  <si>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</si>
  <si>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</si>
  <si>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</si>
  <si>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</si>
  <si>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</si>
  <si>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</si>
  <si>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</si>
  <si>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</si>
  <si>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</si>
  <si>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</si>
  <si>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</si>
  <si>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</si>
  <si>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</si>
  <si>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</si>
  <si>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</si>
  <si>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</si>
  <si>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</si>
  <si>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</si>
  <si>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</si>
  <si>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</si>
  <si>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</si>
  <si>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</si>
  <si>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</si>
  <si>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</si>
  <si>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</si>
  <si>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</si>
  <si>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</si>
  <si>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</si>
  <si>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</si>
  <si>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</si>
  <si>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</si>
  <si>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</si>
  <si>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</si>
  <si>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</si>
  <si>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</si>
  <si>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</si>
  <si>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</si>
  <si>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</si>
  <si>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</si>
  <si>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</si>
  <si>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</si>
  <si>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</si>
  <si>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</si>
  <si>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</si>
  <si>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</si>
  <si>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</si>
  <si>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</si>
  <si>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</si>
  <si>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</si>
  <si>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</si>
  <si>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</si>
  <si>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</si>
  <si>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</si>
  <si>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</si>
  <si>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</si>
  <si>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</si>
  <si>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</si>
  <si>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</si>
  <si>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</si>
  <si>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</si>
  <si>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</si>
  <si>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</si>
  <si>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</si>
  <si>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</si>
  <si>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</si>
  <si>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</si>
  <si>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</si>
  <si>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</si>
  <si>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</si>
  <si>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</si>
  <si>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</si>
  <si>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</si>
  <si>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</si>
  <si>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</si>
  <si>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</si>
  <si>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</si>
  <si>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</si>
  <si>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</si>
  <si>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</si>
  <si>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</si>
  <si>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</si>
  <si>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</si>
  <si>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</si>
  <si>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</si>
  <si>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</si>
  <si>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</si>
  <si>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</si>
  <si>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</si>
  <si>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</si>
  <si>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</si>
  <si>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</si>
  <si>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</si>
  <si>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</si>
  <si>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</si>
  <si>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</si>
  <si>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</si>
  <si>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</si>
  <si>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</si>
  <si>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</si>
  <si>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</si>
  <si>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</si>
  <si>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</si>
  <si>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</si>
  <si>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</si>
  <si>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</si>
  <si>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</si>
  <si>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</si>
  <si>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</si>
  <si>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</si>
  <si>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</si>
  <si>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</si>
  <si>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</si>
  <si>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</si>
  <si>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</si>
  <si>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</si>
  <si>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</si>
  <si>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</si>
  <si>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</si>
  <si>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</si>
  <si>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</si>
  <si>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</si>
  <si>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</si>
  <si>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</si>
  <si>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</si>
  <si>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</si>
  <si>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</si>
  <si>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</si>
  <si>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</si>
  <si>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</si>
  <si>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</si>
  <si>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</si>
  <si>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</si>
  <si>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</si>
  <si>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</si>
  <si>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</si>
  <si>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</si>
  <si>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</si>
  <si>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</si>
  <si>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</si>
  <si>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</si>
  <si>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</si>
  <si>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</si>
  <si>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</si>
  <si>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</si>
  <si>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</si>
  <si>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</si>
  <si>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</si>
  <si>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</si>
  <si>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</si>
  <si>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</si>
  <si>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</si>
  <si>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</si>
  <si>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</si>
  <si>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</si>
  <si>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</si>
  <si>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</si>
  <si>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</si>
  <si>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</si>
  <si>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</si>
  <si>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</si>
  <si>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</si>
  <si>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</si>
  <si>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</si>
  <si>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</si>
  <si>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</si>
  <si>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</si>
  <si>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</si>
  <si>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</si>
  <si>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</si>
  <si>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</si>
  <si>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</si>
  <si>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</si>
  <si>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</si>
  <si>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</si>
  <si>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</si>
  <si>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</si>
  <si>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</si>
  <si>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</si>
  <si>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</si>
  <si>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</si>
  <si>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</si>
  <si>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</si>
  <si>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</si>
  <si>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</si>
  <si>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</si>
  <si>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</si>
  <si>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</si>
  <si>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</si>
  <si>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</si>
  <si>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</si>
  <si>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</si>
  <si>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</si>
  <si>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</si>
  <si>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</si>
  <si>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</si>
  <si>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</si>
  <si>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</si>
  <si>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</si>
  <si>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</si>
  <si>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</si>
  <si>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</si>
  <si>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</si>
  <si>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</si>
  <si>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</si>
  <si>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</si>
  <si>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</si>
  <si>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</si>
  <si>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</si>
  <si>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</si>
  <si>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</si>
  <si>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</si>
  <si>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</si>
  <si>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</si>
  <si>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</si>
  <si>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</si>
  <si>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</si>
  <si>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</si>
  <si>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</si>
  <si>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</si>
  <si>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</si>
  <si>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</si>
  <si>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</si>
  <si>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</si>
  <si>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</si>
  <si>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</si>
  <si>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</si>
  <si>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</si>
  <si>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</si>
  <si>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</si>
  <si>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</si>
  <si>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</si>
  <si>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</si>
  <si>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</si>
  <si>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</si>
  <si>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</si>
  <si>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</si>
  <si>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</si>
  <si>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</si>
  <si>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</si>
  <si>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</si>
  <si>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</si>
  <si>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</si>
  <si>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</si>
  <si>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</si>
  <si>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</si>
  <si>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</si>
  <si>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</si>
  <si>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</si>
  <si>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</si>
  <si>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</si>
  <si>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</si>
  <si>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</si>
  <si>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</si>
  <si>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</si>
  <si>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</si>
  <si>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</si>
  <si>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</si>
  <si>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</si>
  <si>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</si>
  <si>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</si>
  <si>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</si>
  <si>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</si>
  <si>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</si>
  <si>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</si>
  <si>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</si>
  <si>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</si>
  <si>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</si>
  <si>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</si>
  <si>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</si>
  <si>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</si>
  <si>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</si>
  <si>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</si>
  <si>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</si>
  <si>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</si>
  <si>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</si>
  <si>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</si>
  <si>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</si>
  <si>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</si>
  <si>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</si>
  <si>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</si>
  <si>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</si>
  <si>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</si>
  <si>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</si>
  <si>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</si>
  <si>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</si>
  <si>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</si>
  <si>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</si>
  <si>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</si>
  <si>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</si>
  <si>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</si>
  <si>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</si>
  <si>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</si>
  <si>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</si>
  <si>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</si>
  <si>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</si>
  <si>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</si>
  <si>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</si>
  <si>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</si>
  <si>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</si>
  <si>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</si>
  <si>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</si>
  <si>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</si>
  <si>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</si>
  <si>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</si>
  <si>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</si>
  <si>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</si>
  <si>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</si>
  <si>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</si>
  <si>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</si>
  <si>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</si>
  <si>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</si>
  <si>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</si>
  <si>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</si>
  <si>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</si>
  <si>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</si>
  <si>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</si>
  <si>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</si>
  <si>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</si>
  <si>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</si>
  <si>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</si>
  <si>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</si>
  <si>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</si>
  <si>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</si>
  <si>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</si>
  <si>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</si>
  <si>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</si>
  <si>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</si>
  <si>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</si>
  <si>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</si>
  <si>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</si>
  <si>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</si>
  <si>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</si>
  <si>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</si>
  <si>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</si>
  <si>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</si>
  <si>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</si>
  <si>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</si>
  <si>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</si>
  <si>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</si>
  <si>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</si>
  <si>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</si>
  <si>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</si>
  <si>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</si>
  <si>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</si>
  <si>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</si>
  <si>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</si>
  <si>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</si>
  <si>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</si>
  <si>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</si>
  <si>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</si>
  <si>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</si>
  <si>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</si>
  <si>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</si>
  <si>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</si>
  <si>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</si>
  <si>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</si>
  <si>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</si>
  <si>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</si>
  <si>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</si>
  <si>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</si>
  <si>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</si>
  <si>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</si>
  <si>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</si>
  <si>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</si>
  <si>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</si>
  <si>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</si>
  <si>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</si>
  <si>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</si>
  <si>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</si>
  <si>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</si>
  <si>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</si>
  <si>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</si>
  <si>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</si>
  <si>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</si>
  <si>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</si>
  <si>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</si>
  <si>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</si>
  <si>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</si>
  <si>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</si>
  <si>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</si>
  <si>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</si>
  <si>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</si>
  <si>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</si>
  <si>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</si>
  <si>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</si>
  <si>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</si>
  <si>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</si>
  <si>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</si>
  <si>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</si>
  <si>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</si>
  <si>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</si>
  <si>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</si>
  <si>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</si>
  <si>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</si>
  <si>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</si>
  <si>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</si>
  <si>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</si>
  <si>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</si>
  <si>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</si>
  <si>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</si>
  <si>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</si>
  <si>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</si>
  <si>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</si>
  <si>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</si>
  <si>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</si>
  <si>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</si>
  <si>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</si>
  <si>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</si>
  <si>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</si>
  <si>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</si>
  <si>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</si>
  <si>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</si>
  <si>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</si>
  <si>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</si>
  <si>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</si>
  <si>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</si>
  <si>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</si>
  <si>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</si>
  <si>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</si>
  <si>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</si>
  <si>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</si>
  <si>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</si>
  <si>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</si>
  <si>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</si>
  <si>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</si>
  <si>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</si>
  <si>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</si>
  <si>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</si>
  <si>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</si>
  <si>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</si>
  <si>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</si>
  <si>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</si>
  <si>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</si>
  <si>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</si>
  <si>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</si>
  <si>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</si>
  <si>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</si>
  <si>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</si>
  <si>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</si>
  <si>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</si>
  <si>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</si>
  <si>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</si>
  <si>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</si>
  <si>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</si>
  <si>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</si>
  <si>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</si>
  <si>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</si>
  <si>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</si>
  <si>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</si>
  <si>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</si>
  <si>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</si>
  <si>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</si>
  <si>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</si>
  <si>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</si>
  <si>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</si>
  <si>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</si>
  <si>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</si>
  <si>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</si>
  <si>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</si>
  <si>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</si>
  <si>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</si>
  <si>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</si>
  <si>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</si>
  <si>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</si>
  <si>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</si>
  <si>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</si>
  <si>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</si>
  <si>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</si>
  <si>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</si>
  <si>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</si>
  <si>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</si>
  <si>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</si>
  <si>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</si>
  <si>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</si>
  <si>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</si>
  <si>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</si>
  <si>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</si>
  <si>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</si>
  <si>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</si>
  <si>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</si>
  <si>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</si>
  <si>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</si>
  <si>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</si>
  <si>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</si>
  <si>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</si>
  <si>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</si>
  <si>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</si>
  <si>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</si>
  <si>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</si>
  <si>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</si>
  <si>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</si>
  <si>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</si>
  <si>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</si>
  <si>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</si>
  <si>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</si>
  <si>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</si>
  <si>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</si>
  <si>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</si>
  <si>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</si>
  <si>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</si>
  <si>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</si>
  <si>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</si>
  <si>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</si>
  <si>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</si>
  <si>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</si>
  <si>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</si>
  <si>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</si>
  <si>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</si>
  <si>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</si>
  <si>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</si>
  <si>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</si>
  <si>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</si>
  <si>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</si>
  <si>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170</t>
  </si>
  <si>
    <t>447</t>
  </si>
  <si>
    <t>272</t>
  </si>
  <si>
    <t>682</t>
  </si>
  <si>
    <t>365</t>
  </si>
  <si>
    <t>232</t>
  </si>
  <si>
    <t>792</t>
  </si>
  <si>
    <t>791</t>
  </si>
  <si>
    <t>206</t>
  </si>
  <si>
    <t>225</t>
  </si>
  <si>
    <t>135</t>
  </si>
  <si>
    <t>413</t>
  </si>
  <si>
    <t>649</t>
  </si>
  <si>
    <t>177</t>
  </si>
  <si>
    <t>166</t>
  </si>
  <si>
    <t>305</t>
  </si>
  <si>
    <t>115</t>
  </si>
  <si>
    <t>415</t>
  </si>
  <si>
    <t>071</t>
  </si>
  <si>
    <t>118</t>
  </si>
  <si>
    <t>277</t>
  </si>
  <si>
    <t>224</t>
  </si>
  <si>
    <t>093</t>
  </si>
  <si>
    <t>357</t>
  </si>
  <si>
    <t>278</t>
  </si>
  <si>
    <t>113</t>
  </si>
  <si>
    <t>126</t>
  </si>
  <si>
    <t>840</t>
  </si>
  <si>
    <t>195</t>
  </si>
  <si>
    <t>851</t>
  </si>
  <si>
    <t>565</t>
  </si>
  <si>
    <t>502</t>
  </si>
  <si>
    <t>426</t>
  </si>
  <si>
    <t>73002232020</t>
  </si>
  <si>
    <t>Institutio Colombiano de Bienestar Familiar</t>
  </si>
  <si>
    <t>Prestar el servicio centro de desarrollo infantil  CDI , de conformidad con el manual operativo de la modalidad institucional y las directrices establecidas por el icbf ,en armonia con la politica de estado para el desarrollo integral ,de la primera infancia de cero a siempre.</t>
  </si>
  <si>
    <t>prestar el servicio del hcb familiar y fami deconformidad  con las directrices lineamientos y  parametros establecidos por el icbf,en armonia con la politica de estado para el desarrollo integral para la primera infancia de cero a siempre.</t>
  </si>
  <si>
    <t>prestar elservicio del hcb familiar y fami deconformidad  con las directrices lineamientos y  parametros establecidos por el icbf, en armonia con la politica de estado para el desarrollo integral para la primera infancia de cero a siempre.</t>
  </si>
  <si>
    <t>prestar el servicio  de atencion a niños y niñas y a mujeres gestantes en el marco de la poitica de estado para el desarrollo integral  a la primera infancia "de cero a siempre , de conformidad con las directrices ,lineamientos y parametros establecidos por el ICBF para los servicios:hogares comunitarios de bienestar famiiar y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</si>
  <si>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 en las siguientes formas de atencion:hogares comunitarios de bienestar tradicional ,familiares,multiples, agrupados,empresariales,jardines sociales,fami y hogares comunitarios integrales.</t>
  </si>
  <si>
    <t>prestar el servicio de educacion inical en el marco de la atencion intagral a niñas y niños menores de cinco años o hasta su ingreso al grado de transicion, de conformidad con el manual operativo de la modalidad y las directrices establecidas por el ICBF,en armonia con la politica de estado para el desarollo integral de la primera infancia "de cero a siempre" en el servicio  centros de desarrollo infantil.</t>
  </si>
  <si>
    <t>Atender a la primera infancia en el marco de la estrategia "DE CERO A SIEMPRE";especificamente a los niños y niñas menores de cinco (5) años de familia en situacion de vulnerabilidad de conformidad con las directrices,lineanimentos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</si>
  <si>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 centros de desarrollo infantil".</t>
  </si>
  <si>
    <t>prestar el servico de atencion a niños y niñas menores de cinco años o hasta su ingreso al grado de transcicion con el fin de promover el desarrollo integral de la primera infancia con calidad de conformidad con el lineamiento del manual operativo y las directrices establecidas por el  ICBF en el marco de la politica de estado para el desarrollo integral de la primera infancia"de cero a siempre  en el servicio desarrollo infantil EN MEDIO FAMILIAR.</t>
  </si>
  <si>
    <t>prestar el servico de atencion  educacion inicial y cuidados a niños y niñas menores de cinco añoso hasta su ingreso al grado de transcicion y a mujeres gestantes y madres en periodo de lactancia con el fin de promuver el desarrollo integral de la primera infancia con calidad de conformidad con los lineamientos,manual operativo ,las directrices,parametros estadares establecidos por el icbf en el marco de la estrategia de atencion integral de cero a siempre.</t>
  </si>
  <si>
    <t>prestar el servico de atencion  educacion inicial y cuidados a niños y niñas menores de cinco añoso hasta su ingreso al grado de transcicion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</si>
  <si>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</si>
  <si>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la primera infancia en el marco de la estrategia "DE CERO A SIEMPRE";especificamente a los niños y niñas menores de cinco (5) años de familia en situacion de vulnerabilidad de conformidad con las directrices,lineanimentos y parametros establecidos por el ICBF,asi como regular las relaciones  entre las partes derivadas  de la entrega de aportes  del ICBF a la ENTIDAD ADMINISTRADORA DE SERVICO en la modalidad de hogares comunitarios de bienestar  en las siguientes formas de atencion familiares ,multiples ,grupales, empresariales ; jardines sociales y en la modalidad fami.</t>
  </si>
  <si>
    <t>Atender a niños y niñas menores de cinco años o hasta  su ingreso al grado de transición en los servicios de educación inicial y cuidado, con el fin promover desarrollo integral de la primera infancia con  calidad de conformidad con los lineamientos directrices y parametros establecidos por el ICBF.</t>
  </si>
  <si>
    <t xml:space="preserve">Atender a la primera infancia en el marco de la etrategia de "CERO A SIEMPRE" de conformidad con las directrices lineamientos y parametros estblecidos por el ICF, asi como regular las relaciones entre las partes derivadas de la entrega de aportes del ICBF y el Contratista para  que este asuma con su personal y bajo exclusiva responsabilidd dicha atencion </t>
  </si>
  <si>
    <t>Atender a la Primera Infancia en el marco de la estrategia de "CERO A SIEMPRE" especificamente a los niños y niñas menores de cinco años de familias en situacion de vulnerabilidad de conformidad de las directrices, lineamientos y parametros establecidos por el ICBF, asi como regular las relaciones entre las partes derivadas de la entregade los aportes del ICBF a la entidad administradora del servicioen la modalidad de Hogares Comuniarios de Bienestar en las siguientes formas de atencion: familiares, multiples, grupales, empresarailes, jardines socialea, y en la modalidad FAMI</t>
  </si>
  <si>
    <t xml:space="preserve">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jardin social, multiples empresariales y en modalidad FAMI; de conformidad con los lineamientos, estandares y directirces que el ICBF expida para lls mismas </t>
  </si>
  <si>
    <t xml:space="preserve">Brindar atención integral a primera infancia en los centros de desarrollo infantil temprano en el marco de la estrategia de cero a siempre en el municipio de NATAGAIMA  del departamento del Tolima  </t>
  </si>
  <si>
    <t>Brindar atencion a la primera infancia, niños y niñas menoresde cinco (5) años, de famiias en situacion de vulnerabilidad economica, social, cultural, nutricional, y psicoafectiva a travez de los hogares comunitarios de bienestar modalidad 0-5 años, en la siguientes formas de atencion: familiares, multiples grupales y en la modalidad FAMI; apoyar a las familias en desrrollo con mujeres gestantes, madres lactantes y niñas y niños menores de dos (2) años que se presentan en vulnerabilidad psicoafectiva, nutricional, economica, y social</t>
  </si>
  <si>
    <t>Garantizar el servicio de alimentación escolar brindando un complemento alimentario durante la jornada escolar a los niños y niñas adolescentes escolarizados en las áreas rural y urbana, acorde a los lineamientos técnicos administrativos y estándares  para la asistencia alimentaria escolar  programa de alimentación escolar- PAE de ICBF, con el fin de atender la contingencia presentada en la Regional Tolima, contribuyendo así a mejorar el desempeño académico, la asistencia regular, así como promover la formación de hábitos alimentario saludables con la participación activa de la familia, la comunidad y los entes territoriales.</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</si>
  <si>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en la modalidad FAMI, apoyar a las familias, en mujeres gestantes y madres lactantes y niños y niñas menores de dos años que se encuentren en vulnerabilidad</t>
  </si>
  <si>
    <t>Brindar atención a la primera infancia, niñas y niños menores de 5 años, de  familias  con vulnerabilidad económica social cultura nutricional y psicoafectiva a través de los hogares comunitarios de bienestar modalidad: o-5 años, en las siguientes formas de atención: familiares, múltiple, grupales y empresariales prioritariamente en situación de desplazamiento y en modalidad FAMI, apoyar  a las familias   en desarrollo con  mujeres gestantes, madres lactantes y niños y niñas menores de dos años que se encuentran  en vulnerabilidad, ,  psicoafectiva nutricional, económica y social,  prioritariamente en situación de desplazamiento.</t>
  </si>
  <si>
    <t>Apoyar procesos y acciones que favorezcan el desarrollo de grupos familiares indígenas conformadas cada uno por 30 familias de las comunidades de COYAIMA Y NATAGAIMA rescatando sus valores, culturales, sociales Educativos y económicos a través de la organización de proyectos productivos que contribuyan a generar seguridad alimentaria articulando con acciones de salud , nutrición organización recreación que busquen mejorar la calidad de vida de los  integrantes de las familias y la comunidad.</t>
  </si>
  <si>
    <t>Brindar complementación alimentaria y desarrollar acciones formativas de promoción de estilo de vida saludable, que contribuyan a mantener y mejorar el estado nutricioanl, incrementar la matricula, la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t>
  </si>
  <si>
    <t>Brindar atención a la primera infancia, niñas y niños menores de 5 años, de  familias con familias con vulnerabilidad económica social cultura nutricional y psicoafectiva en desarrollo que tiene mujeres gestantes, madres lactantes y niños y niñas menores de dos años de familias con vulnerabilidad, social, cultural, nutricional y psicoafectiva a través de los hogares comunitarios de bienestar modalidad 0-5  en las siguientes formas de atención: familiares, múltiples , grupales  y empresariales  prioritariamente en situación de desplazamiento en hogares comunitario FAMI, apoyar a las familias en desarrollo  gestantes, madres lactantes  y niños y niñas de dos años que se encuentren en vulnerabilidad psicoafectiva, nutricional, económica y social prioritariamente en situación de desplazamiento.</t>
  </si>
  <si>
    <t xml:space="preserve">Apoyar procesos y acciones que favorezcan el desarrollo de grupos familiares indígenas conformadas cada uno por 30 familias   de las comunidades de NATAGAIMA Y DE 
COYAIMA   rescatando sus valores culturales, sociales educativos y económicos a través de la organización de proyectos productivos que contribuyan a generar seguridad alimentaria articulado con acciones de salud, nutrición, organización, recreación que busquen mejorar
De vida de los integrantes de las familias y la comunidad
</t>
  </si>
  <si>
    <t xml:space="preserve">Brindar complementación alimentaria y desarrollar acciones formativas de promoción de estilo de vida saludable, que contribuyan a mantener y mejorar el estado nutricioanl, incrementar la matricula, las asistencia regular y el desarrollo cognitivo de los niños y niña y jóvenes matriculados en instituciones educativas oficiales del Municipio.  Esta unión de esfuerzos se realiza en desarrollo de la modalidad de asistencia nutricional al escolar y adolescente- ANEA del el ICBF y el programa de alimentación escolar –PAE adelantado  por el municipio </t>
  </si>
  <si>
    <t>Brindar atención a la primera infancia, niñas y niños menores de 6 años, de  familias con vulnerabilidad, social, cultural, nutricional y psicoafectiva a través de los hogares comunitarios de bienestar modalidad 0-7</t>
  </si>
  <si>
    <t>Brindar atención a la primera infancia, niñas y niños menores de 6 años, de  familias en desarrollo que tiene mujeres gestantes, madres lactantes y niños y niñas menores de dos años de familias con vulnerabilidad, social, cultural, nutricional y psicoafectiva a través de los hogares comunitarios de bienestar modalidad 0-7 prioritariamente en situación de desplazamiento, apoyar a las familias en desarrollo con mujeres gestantes, madres lactantes  y niños y niñas de dos años que se encuentren en vulnerabilidad psicoafectiva, nutricional, económica y social prioritariamente en situación de desplazamiento en hogares comunitario FAMI</t>
  </si>
  <si>
    <t xml:space="preserve"> Desarrollar la modalidad fortalecimiento a las familias de las áreas  rurales dispersas con el fin de contribuir y mejorar las condiciones de vida de las familias en extrema pobreza del área rural dispersa mediante el acompañamiento y generación de oportunidades  y acceso a los recursos disponibles en la sociedad  que permita a estas familias recursos y disponer de una capacidad que le permita funcionar como familia analiza situaciones y toma de decisiones para volver situaciones de manera eficaz en entorno personal, familiar, comunitario y institucional del estado a nivel publico , privado y comunitario.</t>
  </si>
  <si>
    <t>Apoyar a las familias campesinas con vulnerabilidad económicas y sociales en la construcción de un proyecto de vida como núcleo desde donde se proyecta la conexión social y comunitaria el ejercicio de los derechos y en particular los de la niñez la construcción de democracia dialogo y Paz el fortalecimiento del sentido de pertenencia y la creación de redes de apoyo  rural.</t>
  </si>
  <si>
    <t>Desarrollar proyector de vida grupal  que permitan ampliar con los  niños, niñas y adolescentes y jóvenes menores de 18 años   que encuentran en vulnerabilidad psicoafectiva, nutricional, económica social  prioritariamente  en situación de desplazamiento y fortalecer las  organizaciones pre juveniles  y/o juveniles como espacios de promoción de su desarrollo humano en interacción con la familia y la comunidad</t>
  </si>
  <si>
    <t>Brindar complementación alimentaria y desarrollar acciones formativas de promoción de estilo de vida saludable a niños, niñas, y jóvenes matriculados en escuelas oficiales pertenecientes a población con vulnerabilidad socioeconómicas de las áreas rural y urbana y escuelas con alta concentración de población  indígena o desplazada.</t>
  </si>
  <si>
    <t>prestar los servicios para la atencion a la primera infancia en los hogares comunitarios de bienestar HCB,de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desarrolo integral de la primera infancia de cero a siempre.</t>
  </si>
  <si>
    <t>INSTITUTO COLOMBIANO DE BIENESTAR FAMILIAR</t>
  </si>
  <si>
    <t>367</t>
  </si>
  <si>
    <t>368</t>
  </si>
  <si>
    <t>369</t>
  </si>
  <si>
    <t>338</t>
  </si>
  <si>
    <t>446</t>
  </si>
  <si>
    <t>448</t>
  </si>
  <si>
    <t>449</t>
  </si>
  <si>
    <t>450</t>
  </si>
  <si>
    <t>451</t>
  </si>
  <si>
    <t>452</t>
  </si>
  <si>
    <t>453</t>
  </si>
  <si>
    <t>125</t>
  </si>
  <si>
    <t>174</t>
  </si>
  <si>
    <t>182</t>
  </si>
  <si>
    <t>223</t>
  </si>
  <si>
    <t>787</t>
  </si>
  <si>
    <t>788</t>
  </si>
  <si>
    <t>813</t>
  </si>
  <si>
    <t>690</t>
  </si>
  <si>
    <t>691</t>
  </si>
  <si>
    <t>692</t>
  </si>
  <si>
    <t>146</t>
  </si>
  <si>
    <t>147</t>
  </si>
  <si>
    <t>148</t>
  </si>
  <si>
    <t>ICBF-CA-81255-190-2020-TOL</t>
  </si>
  <si>
    <t>ICBF-CA-81256-192-2020-TOL</t>
  </si>
  <si>
    <t>ICBF-CA-81274-165-2020-TOL</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</si>
  <si>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</si>
  <si>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</si>
  <si>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</si>
  <si>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</si>
  <si>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</si>
  <si>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</si>
  <si>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</si>
  <si>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</si>
  <si>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</si>
  <si>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73003042020</t>
  </si>
  <si>
    <t>73003072020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</si>
  <si>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</si>
  <si>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UNIDOS POR LA PRIMERA INFANCIA DEL TOLIMA</t>
  </si>
  <si>
    <t>MARIA CRISTINA ABIGAIL PEÑA PEÑA</t>
  </si>
  <si>
    <t>CALLE 5 No. 5-81  Natagaima</t>
  </si>
  <si>
    <t>3175006951</t>
  </si>
  <si>
    <t>dacc7720758@gmail.com</t>
  </si>
  <si>
    <t>MILTON MAURICIO VARON GUZMAN</t>
  </si>
  <si>
    <t>CARRERA 20 No. 65-02 URBANIZACION EL ENCANTO CASA 40 IBAGUE</t>
  </si>
  <si>
    <t>3016600806</t>
  </si>
  <si>
    <t>miltonvaron@yahoo.com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</si>
  <si>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</si>
  <si>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2021-73-20000139.0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</si>
</sst>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tabSelected="1" topLeftCell="F1" zoomScale="70" zoomScaleNormal="70" zoomScaleSheetLayoutView="40" zoomScalePageLayoutView="40" workbookViewId="0">
      <selection activeCell="I20" sqref="I20:M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5">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5">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t="s">
        <v>2800</v>
      </c>
      <c r="D15" s="35"/>
      <c r="E15" s="35"/>
      <c r="F15" s="5"/>
      <c r="G15" s="32" t="s">
        <v>1168</v>
      </c>
      <c r="H15" s="105" t="s">
        <v>986</v>
      </c>
      <c r="I15" s="32" t="s">
        <v>2629</v>
      </c>
      <c r="J15" s="110" t="s">
        <v>2637</v>
      </c>
      <c r="L15" s="201" t="s">
        <v>8</v>
      </c>
      <c r="M15" s="201"/>
      <c r="N15" s="183">
        <v>1</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v>809007146</v>
      </c>
      <c r="C20" s="5"/>
      <c r="D20" s="74"/>
      <c r="E20" s="160" t="s">
        <v>2670</v>
      </c>
      <c r="F20" s="194" t="s">
        <v>2790</v>
      </c>
      <c r="G20" s="5"/>
      <c r="H20" s="211"/>
      <c r="I20" s="149" t="s">
        <v>986</v>
      </c>
      <c r="J20" s="150" t="s">
        <v>1026</v>
      </c>
      <c r="K20" s="151">
        <v>2223574039</v>
      </c>
      <c r="L20" s="152"/>
      <c r="M20" s="152">
        <v>44561</v>
      </c>
      <c r="N20" s="135">
        <f>+(M20-L20)/30</f>
        <v>1485.3666666666666</v>
      </c>
      <c r="O20" s="138"/>
      <c r="U20" s="134"/>
      <c r="V20" s="107">
        <f ca="1">NOW()</f>
        <v>44194.888611342591</v>
      </c>
      <c r="W20" s="107">
        <f ca="1">NOW()</f>
        <v>44194.888611342591</v>
      </c>
    </row>
    <row r="21" spans="1:23" ht="30" customHeight="1" outlineLevel="1" x14ac:dyDescent="0.3">
      <c r="A21" s="9"/>
      <c r="B21" s="72"/>
      <c r="C21" s="5"/>
      <c r="D21" s="5"/>
      <c r="E21" s="5"/>
      <c r="F21" s="5"/>
      <c r="G21" s="5"/>
      <c r="H21" s="71"/>
      <c r="I21" s="149" t="s">
        <v>986</v>
      </c>
      <c r="J21" s="150" t="s">
        <v>989</v>
      </c>
      <c r="K21" s="151"/>
      <c r="L21" s="152"/>
      <c r="M21" s="152">
        <v>44561</v>
      </c>
      <c r="N21" s="135">
        <f t="shared" ref="N21:N35" si="0">+(M21-L21)/30</f>
        <v>1485.3666666666666</v>
      </c>
      <c r="O21" s="139"/>
    </row>
    <row r="22" spans="1:23" ht="30" customHeight="1" outlineLevel="1" x14ac:dyDescent="0.3">
      <c r="A22" s="9"/>
      <c r="B22" s="72"/>
      <c r="C22" s="5"/>
      <c r="D22" s="5"/>
      <c r="E22" s="5"/>
      <c r="F22" s="5"/>
      <c r="G22" s="5"/>
      <c r="H22" s="71"/>
      <c r="I22" s="149" t="s">
        <v>986</v>
      </c>
      <c r="J22" s="150" t="s">
        <v>1022</v>
      </c>
      <c r="K22" s="151"/>
      <c r="L22" s="152"/>
      <c r="M22" s="152">
        <v>44561</v>
      </c>
      <c r="N22" s="136">
        <f t="shared" ref="N22:N33" si="1">+(M22-L22)/30</f>
        <v>1485.3666666666666</v>
      </c>
      <c r="O22" s="139"/>
    </row>
    <row r="23" spans="1:23" ht="30" customHeight="1" outlineLevel="1" x14ac:dyDescent="0.3">
      <c r="A23" s="9"/>
      <c r="B23" s="103"/>
      <c r="C23" s="21"/>
      <c r="D23" s="21"/>
      <c r="E23" s="21"/>
      <c r="F23" s="5"/>
      <c r="G23" s="5"/>
      <c r="H23" s="71"/>
      <c r="I23" s="149" t="s">
        <v>986</v>
      </c>
      <c r="J23" s="150" t="s">
        <v>1000</v>
      </c>
      <c r="K23" s="151"/>
      <c r="L23" s="152"/>
      <c r="M23" s="152">
        <v>44561</v>
      </c>
      <c r="N23" s="136">
        <f t="shared" si="1"/>
        <v>1485.3666666666666</v>
      </c>
      <c r="O23" s="139"/>
      <c r="Q23" s="106"/>
      <c r="R23" s="55"/>
      <c r="S23" s="107"/>
      <c r="T23" s="107"/>
    </row>
    <row r="24" spans="1:23" ht="30" customHeight="1" outlineLevel="1" x14ac:dyDescent="0.3">
      <c r="A24" s="9"/>
      <c r="B24" s="103"/>
      <c r="C24" s="21"/>
      <c r="D24" s="21"/>
      <c r="E24" s="21"/>
      <c r="F24" s="5"/>
      <c r="G24" s="5"/>
      <c r="H24" s="71"/>
      <c r="I24" s="149" t="s">
        <v>986</v>
      </c>
      <c r="J24" s="150" t="s">
        <v>1016</v>
      </c>
      <c r="K24" s="151"/>
      <c r="L24" s="152"/>
      <c r="M24" s="152">
        <v>44561</v>
      </c>
      <c r="N24" s="136">
        <f t="shared" si="1"/>
        <v>1485.3666666666666</v>
      </c>
      <c r="O24" s="139"/>
    </row>
    <row r="25" spans="1:23" ht="30" customHeight="1" outlineLevel="1" x14ac:dyDescent="0.3">
      <c r="A25" s="9"/>
      <c r="B25" s="103"/>
      <c r="C25" s="21"/>
      <c r="D25" s="21"/>
      <c r="E25" s="21"/>
      <c r="F25" s="5"/>
      <c r="G25" s="5"/>
      <c r="H25" s="71"/>
      <c r="I25" s="149" t="s">
        <v>986</v>
      </c>
      <c r="J25" s="150" t="s">
        <v>1021</v>
      </c>
      <c r="K25" s="151"/>
      <c r="L25" s="152"/>
      <c r="M25" s="152">
        <v>44561</v>
      </c>
      <c r="N25" s="136">
        <f t="shared" si="1"/>
        <v>1485.3666666666666</v>
      </c>
      <c r="O25" s="139"/>
    </row>
    <row r="26" spans="1:23" ht="30" customHeight="1" outlineLevel="1" x14ac:dyDescent="0.3">
      <c r="A26" s="9"/>
      <c r="B26" s="103"/>
      <c r="C26" s="21"/>
      <c r="D26" s="21"/>
      <c r="E26" s="21"/>
      <c r="F26" s="5"/>
      <c r="G26" s="5"/>
      <c r="H26" s="71"/>
      <c r="I26" s="149"/>
      <c r="J26" s="150"/>
      <c r="K26" s="151"/>
      <c r="L26" s="152"/>
      <c r="M26" s="152"/>
      <c r="N26" s="136">
        <f t="shared" si="1"/>
        <v>0</v>
      </c>
      <c r="O26" s="139"/>
    </row>
    <row r="27" spans="1:23" ht="30" customHeight="1" outlineLevel="1" x14ac:dyDescent="0.3">
      <c r="A27" s="9"/>
      <c r="B27" s="103"/>
      <c r="C27" s="21"/>
      <c r="D27" s="21"/>
      <c r="E27" s="21"/>
      <c r="F27" s="5"/>
      <c r="G27" s="5"/>
      <c r="H27" s="71"/>
      <c r="I27" s="149"/>
      <c r="J27" s="150"/>
      <c r="K27" s="151"/>
      <c r="L27" s="152"/>
      <c r="M27" s="152"/>
      <c r="N27" s="136">
        <f t="shared" si="1"/>
        <v>0</v>
      </c>
      <c r="O27" s="139"/>
    </row>
    <row r="28" spans="1:23" ht="30" customHeight="1" outlineLevel="1" x14ac:dyDescent="0.3">
      <c r="A28" s="9"/>
      <c r="B28" s="103"/>
      <c r="C28" s="21"/>
      <c r="D28" s="21"/>
      <c r="E28" s="21"/>
      <c r="F28" s="5"/>
      <c r="G28" s="5"/>
      <c r="H28" s="71"/>
      <c r="I28" s="149"/>
      <c r="J28" s="150"/>
      <c r="K28" s="151"/>
      <c r="L28" s="152"/>
      <c r="M28" s="152"/>
      <c r="N28" s="136">
        <f t="shared" si="1"/>
        <v>0</v>
      </c>
      <c r="O28" s="139"/>
    </row>
    <row r="29" spans="1:23" ht="30" customHeight="1" outlineLevel="1" x14ac:dyDescent="0.3">
      <c r="A29" s="9"/>
      <c r="B29" s="72"/>
      <c r="C29" s="5"/>
      <c r="D29" s="5"/>
      <c r="E29" s="5"/>
      <c r="F29" s="5"/>
      <c r="G29" s="5"/>
      <c r="H29" s="71"/>
      <c r="I29" s="149"/>
      <c r="J29" s="150"/>
      <c r="K29" s="151"/>
      <c r="L29" s="152"/>
      <c r="M29" s="152"/>
      <c r="N29" s="136">
        <f t="shared" si="1"/>
        <v>0</v>
      </c>
      <c r="O29" s="139"/>
    </row>
    <row r="30" spans="1:23" ht="30" customHeight="1" outlineLevel="1" x14ac:dyDescent="0.3">
      <c r="A30" s="9"/>
      <c r="B30" s="72"/>
      <c r="C30" s="5"/>
      <c r="D30" s="5"/>
      <c r="E30" s="5"/>
      <c r="F30" s="5"/>
      <c r="G30" s="5"/>
      <c r="H30" s="71"/>
      <c r="I30" s="149"/>
      <c r="J30" s="150"/>
      <c r="K30" s="151"/>
      <c r="L30" s="152"/>
      <c r="M30" s="152"/>
      <c r="N30" s="136">
        <f t="shared" si="1"/>
        <v>0</v>
      </c>
      <c r="O30" s="139"/>
    </row>
    <row r="31" spans="1:23" ht="30" customHeight="1" outlineLevel="1" x14ac:dyDescent="0.3">
      <c r="A31" s="9"/>
      <c r="B31" s="72"/>
      <c r="C31" s="5"/>
      <c r="D31" s="5"/>
      <c r="E31" s="5"/>
      <c r="F31" s="5"/>
      <c r="G31" s="5"/>
      <c r="H31" s="71"/>
      <c r="I31" s="149"/>
      <c r="J31" s="150"/>
      <c r="K31" s="151"/>
      <c r="L31" s="152"/>
      <c r="M31" s="152"/>
      <c r="N31" s="136">
        <f t="shared" si="1"/>
        <v>0</v>
      </c>
      <c r="O31" s="139"/>
    </row>
    <row r="32" spans="1:23" ht="30" customHeight="1" outlineLevel="1" x14ac:dyDescent="0.3">
      <c r="A32" s="9"/>
      <c r="B32" s="72"/>
      <c r="C32" s="5"/>
      <c r="D32" s="5"/>
      <c r="E32" s="5"/>
      <c r="F32" s="5"/>
      <c r="G32" s="5"/>
      <c r="H32" s="71"/>
      <c r="I32" s="149"/>
      <c r="J32" s="150"/>
      <c r="K32" s="151"/>
      <c r="L32" s="152"/>
      <c r="M32" s="152"/>
      <c r="N32" s="136">
        <f t="shared" si="1"/>
        <v>0</v>
      </c>
      <c r="O32" s="139"/>
    </row>
    <row r="33" spans="1:16" ht="30" customHeight="1" outlineLevel="1" x14ac:dyDescent="0.3">
      <c r="A33" s="9"/>
      <c r="B33" s="72"/>
      <c r="C33" s="5"/>
      <c r="D33" s="5"/>
      <c r="E33" s="5"/>
      <c r="F33" s="5"/>
      <c r="G33" s="5"/>
      <c r="H33" s="71"/>
      <c r="I33" s="149"/>
      <c r="J33" s="150"/>
      <c r="K33" s="151"/>
      <c r="L33" s="152"/>
      <c r="M33" s="152"/>
      <c r="N33" s="136">
        <f t="shared" si="1"/>
        <v>0</v>
      </c>
      <c r="O33" s="139"/>
    </row>
    <row r="34" spans="1:16" ht="30" customHeight="1" outlineLevel="1" x14ac:dyDescent="0.3">
      <c r="A34" s="9"/>
      <c r="B34" s="72"/>
      <c r="C34" s="5"/>
      <c r="D34" s="5"/>
      <c r="E34" s="5"/>
      <c r="F34" s="5"/>
      <c r="G34" s="5"/>
      <c r="H34" s="71"/>
      <c r="I34" s="149"/>
      <c r="J34" s="150"/>
      <c r="K34" s="151"/>
      <c r="L34" s="152"/>
      <c r="M34" s="152"/>
      <c r="N34" s="136">
        <f t="shared" si="0"/>
        <v>0</v>
      </c>
      <c r="O34" s="139"/>
    </row>
    <row r="35" spans="1:16" ht="30" customHeight="1" outlineLevel="1" x14ac:dyDescent="0.3">
      <c r="A35" s="9"/>
      <c r="B35" s="72"/>
      <c r="C35" s="5"/>
      <c r="D35" s="5"/>
      <c r="E35" s="5"/>
      <c r="F35" s="5"/>
      <c r="G35" s="5"/>
      <c r="H35" s="71"/>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str">
        <f>VLOOKUP(B20,EAS!A2:B1439,2,0)</f>
        <v>ASOCIACIÓN UNIDOS CON LA FAMILIA Y LA COMUNIDAD DE NATAGAIMA ASUFACONAT</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t="s">
        <v>2799</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t="s">
        <v>2715</v>
      </c>
      <c r="C48" s="113"/>
      <c r="D48" s="112" t="s">
        <v>2681</v>
      </c>
      <c r="E48" s="145">
        <v>43484</v>
      </c>
      <c r="F48" s="145">
        <v>43814</v>
      </c>
      <c r="G48" s="172">
        <f>IF(AND(E48&lt;&gt;"",F48&lt;&gt;""),((F48-E48)/30),"")</f>
        <v>11</v>
      </c>
      <c r="H48" s="115" t="s">
        <v>2716</v>
      </c>
      <c r="I48" s="114" t="s">
        <v>986</v>
      </c>
      <c r="J48" s="114" t="s">
        <v>1016</v>
      </c>
      <c r="K48" s="117">
        <v>254723813</v>
      </c>
      <c r="L48" s="116" t="s">
        <v>1148</v>
      </c>
      <c r="M48" s="118"/>
      <c r="N48" s="116" t="s">
        <v>27</v>
      </c>
      <c r="O48" s="116" t="s">
        <v>26</v>
      </c>
      <c r="P48" s="80"/>
    </row>
    <row r="49" spans="1:16" s="6" customFormat="1" ht="24.75" customHeight="1" x14ac:dyDescent="0.3">
      <c r="A49" s="143">
        <v>2</v>
      </c>
      <c r="B49" s="123" t="s">
        <v>2715</v>
      </c>
      <c r="C49" s="113"/>
      <c r="D49" s="112" t="s">
        <v>2682</v>
      </c>
      <c r="E49" s="145">
        <v>43449</v>
      </c>
      <c r="F49" s="145">
        <v>43921</v>
      </c>
      <c r="G49" s="172">
        <f t="shared" ref="G49:G107" si="2">IF(AND(E49&lt;&gt;"",F49&lt;&gt;""),((F49-E49)/30),"")</f>
        <v>15.733333333333333</v>
      </c>
      <c r="H49" s="115" t="s">
        <v>2717</v>
      </c>
      <c r="I49" s="114" t="s">
        <v>986</v>
      </c>
      <c r="J49" s="114" t="s">
        <v>1016</v>
      </c>
      <c r="K49" s="117">
        <v>795207681</v>
      </c>
      <c r="L49" s="125" t="s">
        <v>1148</v>
      </c>
      <c r="M49" s="118"/>
      <c r="N49" s="125" t="s">
        <v>27</v>
      </c>
      <c r="O49" s="125" t="s">
        <v>26</v>
      </c>
      <c r="P49" s="80"/>
    </row>
    <row r="50" spans="1:16" s="6" customFormat="1" ht="24.75" customHeight="1" x14ac:dyDescent="0.3">
      <c r="A50" s="143">
        <v>3</v>
      </c>
      <c r="B50" s="123" t="s">
        <v>2715</v>
      </c>
      <c r="C50" s="113"/>
      <c r="D50" s="112" t="s">
        <v>2682</v>
      </c>
      <c r="E50" s="145">
        <v>43449</v>
      </c>
      <c r="F50" s="145">
        <v>43921</v>
      </c>
      <c r="G50" s="172">
        <f t="shared" si="2"/>
        <v>15.733333333333333</v>
      </c>
      <c r="H50" s="120" t="s">
        <v>2718</v>
      </c>
      <c r="I50" s="114" t="s">
        <v>986</v>
      </c>
      <c r="J50" s="114" t="s">
        <v>1000</v>
      </c>
      <c r="K50" s="117">
        <v>795207681</v>
      </c>
      <c r="L50" s="125" t="s">
        <v>1148</v>
      </c>
      <c r="M50" s="118"/>
      <c r="N50" s="125" t="s">
        <v>27</v>
      </c>
      <c r="O50" s="125" t="s">
        <v>26</v>
      </c>
      <c r="P50" s="80"/>
    </row>
    <row r="51" spans="1:16" s="6" customFormat="1" ht="24.75" customHeight="1" outlineLevel="1" x14ac:dyDescent="0.3">
      <c r="A51" s="143">
        <v>4</v>
      </c>
      <c r="B51" s="123" t="s">
        <v>2715</v>
      </c>
      <c r="C51" s="113"/>
      <c r="D51" s="112" t="s">
        <v>2683</v>
      </c>
      <c r="E51" s="145">
        <v>43296</v>
      </c>
      <c r="F51" s="145">
        <v>43449</v>
      </c>
      <c r="G51" s="172">
        <f t="shared" si="2"/>
        <v>5.0999999999999996</v>
      </c>
      <c r="H51" s="115" t="s">
        <v>2719</v>
      </c>
      <c r="I51" s="114" t="s">
        <v>986</v>
      </c>
      <c r="J51" s="114" t="s">
        <v>1016</v>
      </c>
      <c r="K51" s="117">
        <v>353768618</v>
      </c>
      <c r="L51" s="125" t="s">
        <v>1148</v>
      </c>
      <c r="M51" s="118"/>
      <c r="N51" s="125" t="s">
        <v>27</v>
      </c>
      <c r="O51" s="125" t="s">
        <v>26</v>
      </c>
      <c r="P51" s="80"/>
    </row>
    <row r="52" spans="1:16" s="7" customFormat="1" ht="24.75" customHeight="1" outlineLevel="1" x14ac:dyDescent="0.3">
      <c r="A52" s="144">
        <v>5</v>
      </c>
      <c r="B52" s="123" t="s">
        <v>2715</v>
      </c>
      <c r="C52" s="113"/>
      <c r="D52" s="112" t="s">
        <v>2683</v>
      </c>
      <c r="E52" s="145">
        <v>43296</v>
      </c>
      <c r="F52" s="145">
        <v>43449</v>
      </c>
      <c r="G52" s="172">
        <f t="shared" si="2"/>
        <v>5.0999999999999996</v>
      </c>
      <c r="H52" s="120" t="s">
        <v>2719</v>
      </c>
      <c r="I52" s="114" t="s">
        <v>986</v>
      </c>
      <c r="J52" s="114" t="s">
        <v>1000</v>
      </c>
      <c r="K52" s="117">
        <v>353768618</v>
      </c>
      <c r="L52" s="125" t="s">
        <v>1148</v>
      </c>
      <c r="M52" s="118"/>
      <c r="N52" s="125" t="s">
        <v>27</v>
      </c>
      <c r="O52" s="125" t="s">
        <v>26</v>
      </c>
      <c r="P52" s="81"/>
    </row>
    <row r="53" spans="1:16" s="7" customFormat="1" ht="24.75" customHeight="1" outlineLevel="1" x14ac:dyDescent="0.3">
      <c r="A53" s="144">
        <v>6</v>
      </c>
      <c r="B53" s="123" t="s">
        <v>2715</v>
      </c>
      <c r="C53" s="113"/>
      <c r="D53" s="112" t="s">
        <v>2684</v>
      </c>
      <c r="E53" s="145">
        <v>42675</v>
      </c>
      <c r="F53" s="145">
        <v>43312</v>
      </c>
      <c r="G53" s="172">
        <f t="shared" si="2"/>
        <v>21.233333333333334</v>
      </c>
      <c r="H53" s="120" t="s">
        <v>2720</v>
      </c>
      <c r="I53" s="114" t="s">
        <v>986</v>
      </c>
      <c r="J53" s="114" t="s">
        <v>1000</v>
      </c>
      <c r="K53" s="117">
        <v>1294153658</v>
      </c>
      <c r="L53" s="125" t="s">
        <v>1148</v>
      </c>
      <c r="M53" s="118"/>
      <c r="N53" s="125" t="s">
        <v>27</v>
      </c>
      <c r="O53" s="125" t="s">
        <v>26</v>
      </c>
      <c r="P53" s="81"/>
    </row>
    <row r="54" spans="1:16" s="7" customFormat="1" ht="24.75" customHeight="1" outlineLevel="1" x14ac:dyDescent="0.3">
      <c r="A54" s="144">
        <v>7</v>
      </c>
      <c r="B54" s="123" t="s">
        <v>2715</v>
      </c>
      <c r="C54" s="113"/>
      <c r="D54" s="112" t="s">
        <v>2684</v>
      </c>
      <c r="E54" s="145">
        <v>42675</v>
      </c>
      <c r="F54" s="145">
        <v>43312</v>
      </c>
      <c r="G54" s="172">
        <f t="shared" si="2"/>
        <v>21.233333333333334</v>
      </c>
      <c r="H54" s="115" t="s">
        <v>2720</v>
      </c>
      <c r="I54" s="114" t="s">
        <v>986</v>
      </c>
      <c r="J54" s="114" t="s">
        <v>1016</v>
      </c>
      <c r="K54" s="119">
        <v>1294153658</v>
      </c>
      <c r="L54" s="125" t="s">
        <v>1148</v>
      </c>
      <c r="M54" s="118"/>
      <c r="N54" s="125" t="s">
        <v>27</v>
      </c>
      <c r="O54" s="125" t="s">
        <v>26</v>
      </c>
      <c r="P54" s="81"/>
    </row>
    <row r="55" spans="1:16" s="7" customFormat="1" ht="24.75" customHeight="1" outlineLevel="1" x14ac:dyDescent="0.3">
      <c r="A55" s="144">
        <v>8</v>
      </c>
      <c r="B55" s="123" t="s">
        <v>2715</v>
      </c>
      <c r="C55" s="113"/>
      <c r="D55" s="112" t="s">
        <v>2685</v>
      </c>
      <c r="E55" s="145">
        <v>43400</v>
      </c>
      <c r="F55" s="145">
        <v>43441</v>
      </c>
      <c r="G55" s="172">
        <f t="shared" si="2"/>
        <v>1.3666666666666667</v>
      </c>
      <c r="H55" s="115" t="s">
        <v>2721</v>
      </c>
      <c r="I55" s="114" t="s">
        <v>986</v>
      </c>
      <c r="J55" s="114" t="s">
        <v>1016</v>
      </c>
      <c r="K55" s="119">
        <v>31559485</v>
      </c>
      <c r="L55" s="125" t="s">
        <v>1148</v>
      </c>
      <c r="M55" s="118"/>
      <c r="N55" s="125" t="s">
        <v>27</v>
      </c>
      <c r="O55" s="125" t="s">
        <v>26</v>
      </c>
      <c r="P55" s="81"/>
    </row>
    <row r="56" spans="1:16" s="7" customFormat="1" ht="24.75" customHeight="1" outlineLevel="1" x14ac:dyDescent="0.3">
      <c r="A56" s="144">
        <v>9</v>
      </c>
      <c r="B56" s="123" t="s">
        <v>2715</v>
      </c>
      <c r="C56" s="113"/>
      <c r="D56" s="112" t="s">
        <v>2686</v>
      </c>
      <c r="E56" s="145">
        <v>42398</v>
      </c>
      <c r="F56" s="145">
        <v>42674</v>
      </c>
      <c r="G56" s="172">
        <f t="shared" si="2"/>
        <v>9.1999999999999993</v>
      </c>
      <c r="H56" s="115" t="s">
        <v>2722</v>
      </c>
      <c r="I56" s="114" t="s">
        <v>986</v>
      </c>
      <c r="J56" s="114" t="s">
        <v>1016</v>
      </c>
      <c r="K56" s="119">
        <v>601216425</v>
      </c>
      <c r="L56" s="125" t="s">
        <v>1148</v>
      </c>
      <c r="M56" s="118"/>
      <c r="N56" s="125" t="s">
        <v>27</v>
      </c>
      <c r="O56" s="125" t="s">
        <v>26</v>
      </c>
      <c r="P56" s="81"/>
    </row>
    <row r="57" spans="1:16" s="7" customFormat="1" ht="24.75" customHeight="1" outlineLevel="1" x14ac:dyDescent="0.3">
      <c r="A57" s="144">
        <v>10</v>
      </c>
      <c r="B57" s="123" t="s">
        <v>2715</v>
      </c>
      <c r="C57" s="65"/>
      <c r="D57" s="63" t="s">
        <v>2686</v>
      </c>
      <c r="E57" s="145">
        <v>42398</v>
      </c>
      <c r="F57" s="145">
        <v>42674</v>
      </c>
      <c r="G57" s="172">
        <f t="shared" si="2"/>
        <v>9.1999999999999993</v>
      </c>
      <c r="H57" s="64" t="s">
        <v>2722</v>
      </c>
      <c r="I57" s="63" t="s">
        <v>986</v>
      </c>
      <c r="J57" s="63" t="s">
        <v>1000</v>
      </c>
      <c r="K57" s="66">
        <v>601216425</v>
      </c>
      <c r="L57" s="125" t="s">
        <v>1148</v>
      </c>
      <c r="M57" s="67"/>
      <c r="N57" s="125" t="s">
        <v>27</v>
      </c>
      <c r="O57" s="125" t="s">
        <v>26</v>
      </c>
      <c r="P57" s="81"/>
    </row>
    <row r="58" spans="1:16" s="7" customFormat="1" ht="24.75" customHeight="1" outlineLevel="1" x14ac:dyDescent="0.3">
      <c r="A58" s="144">
        <v>11</v>
      </c>
      <c r="B58" s="123" t="s">
        <v>2715</v>
      </c>
      <c r="C58" s="65"/>
      <c r="D58" s="63" t="s">
        <v>2687</v>
      </c>
      <c r="E58" s="145">
        <v>42717</v>
      </c>
      <c r="F58" s="145">
        <v>43084</v>
      </c>
      <c r="G58" s="172">
        <f t="shared" si="2"/>
        <v>12.233333333333333</v>
      </c>
      <c r="H58" s="64" t="s">
        <v>2723</v>
      </c>
      <c r="I58" s="63" t="s">
        <v>986</v>
      </c>
      <c r="J58" s="63" t="s">
        <v>1016</v>
      </c>
      <c r="K58" s="66">
        <v>368176521</v>
      </c>
      <c r="L58" s="125" t="s">
        <v>1148</v>
      </c>
      <c r="M58" s="67"/>
      <c r="N58" s="125" t="s">
        <v>27</v>
      </c>
      <c r="O58" s="125" t="s">
        <v>26</v>
      </c>
      <c r="P58" s="81"/>
    </row>
    <row r="59" spans="1:16" s="7" customFormat="1" ht="24.75" customHeight="1" outlineLevel="1" x14ac:dyDescent="0.3">
      <c r="A59" s="144">
        <v>12</v>
      </c>
      <c r="B59" s="123" t="s">
        <v>2715</v>
      </c>
      <c r="C59" s="65"/>
      <c r="D59" s="63" t="s">
        <v>2688</v>
      </c>
      <c r="E59" s="145">
        <v>42717</v>
      </c>
      <c r="F59" s="145">
        <v>43084</v>
      </c>
      <c r="G59" s="172">
        <f t="shared" si="2"/>
        <v>12.233333333333333</v>
      </c>
      <c r="H59" s="64" t="s">
        <v>2724</v>
      </c>
      <c r="I59" s="63" t="s">
        <v>986</v>
      </c>
      <c r="J59" s="63" t="s">
        <v>1016</v>
      </c>
      <c r="K59" s="66">
        <v>761813624</v>
      </c>
      <c r="L59" s="125" t="s">
        <v>1148</v>
      </c>
      <c r="M59" s="67"/>
      <c r="N59" s="125" t="s">
        <v>27</v>
      </c>
      <c r="O59" s="125" t="s">
        <v>26</v>
      </c>
      <c r="P59" s="81"/>
    </row>
    <row r="60" spans="1:16" s="7" customFormat="1" ht="24.75" customHeight="1" outlineLevel="1" x14ac:dyDescent="0.3">
      <c r="A60" s="144">
        <v>13</v>
      </c>
      <c r="B60" s="123" t="s">
        <v>2715</v>
      </c>
      <c r="C60" s="65"/>
      <c r="D60" s="63" t="s">
        <v>2689</v>
      </c>
      <c r="E60" s="145">
        <v>42398</v>
      </c>
      <c r="F60" s="145">
        <v>42720</v>
      </c>
      <c r="G60" s="172">
        <f t="shared" si="2"/>
        <v>10.733333333333333</v>
      </c>
      <c r="H60" s="64" t="s">
        <v>2725</v>
      </c>
      <c r="I60" s="63" t="s">
        <v>986</v>
      </c>
      <c r="J60" s="63" t="s">
        <v>1016</v>
      </c>
      <c r="K60" s="66">
        <v>634483962</v>
      </c>
      <c r="L60" s="125" t="s">
        <v>1148</v>
      </c>
      <c r="M60" s="67"/>
      <c r="N60" s="125" t="s">
        <v>27</v>
      </c>
      <c r="O60" s="125" t="s">
        <v>26</v>
      </c>
      <c r="P60" s="81"/>
    </row>
    <row r="61" spans="1:16" s="7" customFormat="1" ht="24.75" customHeight="1" outlineLevel="1" x14ac:dyDescent="0.3">
      <c r="A61" s="144">
        <v>14</v>
      </c>
      <c r="B61" s="123" t="s">
        <v>2715</v>
      </c>
      <c r="C61" s="65"/>
      <c r="D61" s="63" t="s">
        <v>2690</v>
      </c>
      <c r="E61" s="145">
        <v>42398</v>
      </c>
      <c r="F61" s="145">
        <v>42720</v>
      </c>
      <c r="G61" s="172">
        <f t="shared" si="2"/>
        <v>10.733333333333333</v>
      </c>
      <c r="H61" s="64" t="s">
        <v>2726</v>
      </c>
      <c r="I61" s="63" t="s">
        <v>986</v>
      </c>
      <c r="J61" s="63" t="s">
        <v>1016</v>
      </c>
      <c r="K61" s="66">
        <v>356655368</v>
      </c>
      <c r="L61" s="125" t="s">
        <v>1148</v>
      </c>
      <c r="M61" s="67"/>
      <c r="N61" s="125" t="s">
        <v>27</v>
      </c>
      <c r="O61" s="125" t="s">
        <v>26</v>
      </c>
      <c r="P61" s="81"/>
    </row>
    <row r="62" spans="1:16" s="7" customFormat="1" ht="24.75" customHeight="1" outlineLevel="1" x14ac:dyDescent="0.3">
      <c r="A62" s="144">
        <v>15</v>
      </c>
      <c r="B62" s="123" t="s">
        <v>2715</v>
      </c>
      <c r="C62" s="65"/>
      <c r="D62" s="63" t="s">
        <v>2691</v>
      </c>
      <c r="E62" s="145">
        <v>42031</v>
      </c>
      <c r="F62" s="145">
        <v>42369</v>
      </c>
      <c r="G62" s="172">
        <f t="shared" si="2"/>
        <v>11.266666666666667</v>
      </c>
      <c r="H62" s="64" t="s">
        <v>2727</v>
      </c>
      <c r="I62" s="63" t="s">
        <v>986</v>
      </c>
      <c r="J62" s="63" t="s">
        <v>1016</v>
      </c>
      <c r="K62" s="66">
        <v>660592080</v>
      </c>
      <c r="L62" s="125" t="s">
        <v>1148</v>
      </c>
      <c r="M62" s="67"/>
      <c r="N62" s="125" t="s">
        <v>27</v>
      </c>
      <c r="O62" s="125" t="s">
        <v>26</v>
      </c>
      <c r="P62" s="81"/>
    </row>
    <row r="63" spans="1:16" s="7" customFormat="1" ht="24.75" customHeight="1" outlineLevel="1" x14ac:dyDescent="0.3">
      <c r="A63" s="144">
        <v>16</v>
      </c>
      <c r="B63" s="123" t="s">
        <v>2715</v>
      </c>
      <c r="C63" s="65"/>
      <c r="D63" s="63" t="s">
        <v>2691</v>
      </c>
      <c r="E63" s="145">
        <v>42031</v>
      </c>
      <c r="F63" s="145">
        <v>42369</v>
      </c>
      <c r="G63" s="172">
        <f t="shared" si="2"/>
        <v>11.266666666666667</v>
      </c>
      <c r="H63" s="64" t="s">
        <v>2728</v>
      </c>
      <c r="I63" s="63" t="s">
        <v>986</v>
      </c>
      <c r="J63" s="63" t="s">
        <v>1000</v>
      </c>
      <c r="K63" s="66">
        <v>660592080</v>
      </c>
      <c r="L63" s="125" t="s">
        <v>1148</v>
      </c>
      <c r="M63" s="67"/>
      <c r="N63" s="125" t="s">
        <v>27</v>
      </c>
      <c r="O63" s="125" t="s">
        <v>26</v>
      </c>
      <c r="P63" s="81"/>
    </row>
    <row r="64" spans="1:16" s="7" customFormat="1" ht="24.75" customHeight="1" outlineLevel="1" x14ac:dyDescent="0.3">
      <c r="A64" s="144">
        <v>17</v>
      </c>
      <c r="B64" s="123" t="s">
        <v>2715</v>
      </c>
      <c r="C64" s="65"/>
      <c r="D64" s="63" t="s">
        <v>2692</v>
      </c>
      <c r="E64" s="145">
        <v>41995</v>
      </c>
      <c r="F64" s="145">
        <v>42359</v>
      </c>
      <c r="G64" s="172">
        <f t="shared" si="2"/>
        <v>12.133333333333333</v>
      </c>
      <c r="H64" s="64" t="s">
        <v>2729</v>
      </c>
      <c r="I64" s="63" t="s">
        <v>986</v>
      </c>
      <c r="J64" s="63" t="s">
        <v>1016</v>
      </c>
      <c r="K64" s="66">
        <v>418993652</v>
      </c>
      <c r="L64" s="125" t="s">
        <v>1148</v>
      </c>
      <c r="M64" s="67"/>
      <c r="N64" s="125" t="s">
        <v>27</v>
      </c>
      <c r="O64" s="125" t="s">
        <v>26</v>
      </c>
      <c r="P64" s="81"/>
    </row>
    <row r="65" spans="1:16" s="7" customFormat="1" ht="24.75" customHeight="1" outlineLevel="1" x14ac:dyDescent="0.3">
      <c r="A65" s="144">
        <v>18</v>
      </c>
      <c r="B65" s="123" t="s">
        <v>2715</v>
      </c>
      <c r="C65" s="65"/>
      <c r="D65" s="63" t="s">
        <v>2693</v>
      </c>
      <c r="E65" s="145">
        <v>41246</v>
      </c>
      <c r="F65" s="145">
        <v>41988</v>
      </c>
      <c r="G65" s="172">
        <f t="shared" si="2"/>
        <v>24.733333333333334</v>
      </c>
      <c r="H65" s="64" t="s">
        <v>2730</v>
      </c>
      <c r="I65" s="63" t="s">
        <v>986</v>
      </c>
      <c r="J65" s="63" t="s">
        <v>1016</v>
      </c>
      <c r="K65" s="66">
        <v>651268464</v>
      </c>
      <c r="L65" s="125" t="s">
        <v>1148</v>
      </c>
      <c r="M65" s="67"/>
      <c r="N65" s="125" t="s">
        <v>27</v>
      </c>
      <c r="O65" s="125" t="s">
        <v>26</v>
      </c>
      <c r="P65" s="81"/>
    </row>
    <row r="66" spans="1:16" s="7" customFormat="1" ht="24.75" customHeight="1" outlineLevel="1" x14ac:dyDescent="0.3">
      <c r="A66" s="144">
        <v>19</v>
      </c>
      <c r="B66" s="123" t="s">
        <v>2715</v>
      </c>
      <c r="C66" s="65"/>
      <c r="D66" s="63" t="s">
        <v>2694</v>
      </c>
      <c r="E66" s="145">
        <v>41671</v>
      </c>
      <c r="F66" s="145">
        <v>41973</v>
      </c>
      <c r="G66" s="172">
        <f t="shared" si="2"/>
        <v>10.066666666666666</v>
      </c>
      <c r="H66" s="64" t="s">
        <v>2731</v>
      </c>
      <c r="I66" s="63" t="s">
        <v>986</v>
      </c>
      <c r="J66" s="63" t="s">
        <v>1016</v>
      </c>
      <c r="K66" s="66">
        <v>580573540</v>
      </c>
      <c r="L66" s="125" t="s">
        <v>1148</v>
      </c>
      <c r="M66" s="67"/>
      <c r="N66" s="125" t="s">
        <v>27</v>
      </c>
      <c r="O66" s="125" t="s">
        <v>26</v>
      </c>
      <c r="P66" s="81"/>
    </row>
    <row r="67" spans="1:16" s="7" customFormat="1" ht="24.75" customHeight="1" outlineLevel="1" x14ac:dyDescent="0.3">
      <c r="A67" s="144">
        <v>20</v>
      </c>
      <c r="B67" s="123" t="s">
        <v>2715</v>
      </c>
      <c r="C67" s="65"/>
      <c r="D67" s="63" t="s">
        <v>2694</v>
      </c>
      <c r="E67" s="145">
        <v>41671</v>
      </c>
      <c r="F67" s="145">
        <v>41973</v>
      </c>
      <c r="G67" s="172">
        <f t="shared" si="2"/>
        <v>10.066666666666666</v>
      </c>
      <c r="H67" s="64" t="s">
        <v>2731</v>
      </c>
      <c r="I67" s="63" t="s">
        <v>986</v>
      </c>
      <c r="J67" s="63" t="s">
        <v>1000</v>
      </c>
      <c r="K67" s="66">
        <v>580573540</v>
      </c>
      <c r="L67" s="125" t="s">
        <v>1148</v>
      </c>
      <c r="M67" s="67"/>
      <c r="N67" s="125" t="s">
        <v>27</v>
      </c>
      <c r="O67" s="125" t="s">
        <v>26</v>
      </c>
      <c r="P67" s="81"/>
    </row>
    <row r="68" spans="1:16" s="7" customFormat="1" ht="24.75" customHeight="1" outlineLevel="1" x14ac:dyDescent="0.3">
      <c r="A68" s="143">
        <v>21</v>
      </c>
      <c r="B68" s="123" t="s">
        <v>2715</v>
      </c>
      <c r="C68" s="125"/>
      <c r="D68" s="122" t="s">
        <v>2695</v>
      </c>
      <c r="E68" s="145">
        <v>41297</v>
      </c>
      <c r="F68" s="145">
        <v>41639</v>
      </c>
      <c r="G68" s="172">
        <f t="shared" si="2"/>
        <v>11.4</v>
      </c>
      <c r="H68" s="123" t="s">
        <v>2732</v>
      </c>
      <c r="I68" s="122" t="s">
        <v>986</v>
      </c>
      <c r="J68" s="122" t="s">
        <v>1016</v>
      </c>
      <c r="K68" s="124">
        <v>496704997</v>
      </c>
      <c r="L68" s="125" t="s">
        <v>1148</v>
      </c>
      <c r="M68" s="118"/>
      <c r="N68" s="125" t="s">
        <v>27</v>
      </c>
      <c r="O68" s="125" t="s">
        <v>26</v>
      </c>
      <c r="P68" s="81"/>
    </row>
    <row r="69" spans="1:16" s="7" customFormat="1" ht="24.75" customHeight="1" outlineLevel="1" x14ac:dyDescent="0.3">
      <c r="A69" s="143">
        <v>22</v>
      </c>
      <c r="B69" s="123" t="s">
        <v>2715</v>
      </c>
      <c r="C69" s="125"/>
      <c r="D69" s="122" t="s">
        <v>2696</v>
      </c>
      <c r="E69" s="145">
        <v>41087</v>
      </c>
      <c r="F69" s="145">
        <v>41274</v>
      </c>
      <c r="G69" s="172">
        <f t="shared" si="2"/>
        <v>6.2333333333333334</v>
      </c>
      <c r="H69" s="123" t="s">
        <v>2733</v>
      </c>
      <c r="I69" s="122" t="s">
        <v>986</v>
      </c>
      <c r="J69" s="122" t="s">
        <v>1016</v>
      </c>
      <c r="K69" s="124">
        <v>207567360</v>
      </c>
      <c r="L69" s="125" t="s">
        <v>1148</v>
      </c>
      <c r="M69" s="118"/>
      <c r="N69" s="125" t="s">
        <v>27</v>
      </c>
      <c r="O69" s="125" t="s">
        <v>26</v>
      </c>
      <c r="P69" s="81"/>
    </row>
    <row r="70" spans="1:16" s="7" customFormat="1" ht="24.75" customHeight="1" outlineLevel="1" x14ac:dyDescent="0.3">
      <c r="A70" s="143">
        <v>23</v>
      </c>
      <c r="B70" s="123" t="s">
        <v>2715</v>
      </c>
      <c r="C70" s="125"/>
      <c r="D70" s="122" t="s">
        <v>2697</v>
      </c>
      <c r="E70" s="145">
        <v>40925</v>
      </c>
      <c r="F70" s="145">
        <v>41273</v>
      </c>
      <c r="G70" s="172">
        <f t="shared" si="2"/>
        <v>11.6</v>
      </c>
      <c r="H70" s="123" t="s">
        <v>2734</v>
      </c>
      <c r="I70" s="122" t="s">
        <v>986</v>
      </c>
      <c r="J70" s="122" t="s">
        <v>1016</v>
      </c>
      <c r="K70" s="124">
        <v>465951992</v>
      </c>
      <c r="L70" s="125" t="s">
        <v>1148</v>
      </c>
      <c r="M70" s="118"/>
      <c r="N70" s="125" t="s">
        <v>27</v>
      </c>
      <c r="O70" s="125" t="s">
        <v>26</v>
      </c>
      <c r="P70" s="81"/>
    </row>
    <row r="71" spans="1:16" s="7" customFormat="1" ht="24.75" customHeight="1" outlineLevel="1" x14ac:dyDescent="0.3">
      <c r="A71" s="143">
        <v>24</v>
      </c>
      <c r="B71" s="123" t="s">
        <v>2715</v>
      </c>
      <c r="C71" s="125"/>
      <c r="D71" s="122" t="s">
        <v>2698</v>
      </c>
      <c r="E71" s="145">
        <v>40841</v>
      </c>
      <c r="F71" s="145">
        <v>40908</v>
      </c>
      <c r="G71" s="172">
        <f t="shared" si="2"/>
        <v>2.2333333333333334</v>
      </c>
      <c r="H71" s="123" t="s">
        <v>2735</v>
      </c>
      <c r="I71" s="122" t="s">
        <v>986</v>
      </c>
      <c r="J71" s="122" t="s">
        <v>1016</v>
      </c>
      <c r="K71" s="124">
        <v>37942956</v>
      </c>
      <c r="L71" s="125" t="s">
        <v>1148</v>
      </c>
      <c r="M71" s="118"/>
      <c r="N71" s="125" t="s">
        <v>27</v>
      </c>
      <c r="O71" s="125" t="s">
        <v>26</v>
      </c>
      <c r="P71" s="81"/>
    </row>
    <row r="72" spans="1:16" s="7" customFormat="1" ht="24.75" customHeight="1" outlineLevel="1" x14ac:dyDescent="0.3">
      <c r="A72" s="144">
        <v>25</v>
      </c>
      <c r="B72" s="123" t="s">
        <v>2715</v>
      </c>
      <c r="C72" s="125"/>
      <c r="D72" s="122" t="s">
        <v>2699</v>
      </c>
      <c r="E72" s="145">
        <v>40556</v>
      </c>
      <c r="F72" s="145">
        <v>40908</v>
      </c>
      <c r="G72" s="172">
        <f t="shared" si="2"/>
        <v>11.733333333333333</v>
      </c>
      <c r="H72" s="123" t="s">
        <v>2736</v>
      </c>
      <c r="I72" s="122" t="s">
        <v>986</v>
      </c>
      <c r="J72" s="122" t="s">
        <v>1016</v>
      </c>
      <c r="K72" s="124">
        <v>482681433</v>
      </c>
      <c r="L72" s="125" t="s">
        <v>1148</v>
      </c>
      <c r="M72" s="118"/>
      <c r="N72" s="125" t="s">
        <v>27</v>
      </c>
      <c r="O72" s="125" t="s">
        <v>26</v>
      </c>
      <c r="P72" s="81"/>
    </row>
    <row r="73" spans="1:16" s="7" customFormat="1" ht="24.75" customHeight="1" outlineLevel="1" x14ac:dyDescent="0.3">
      <c r="A73" s="144">
        <v>26</v>
      </c>
      <c r="B73" s="123" t="s">
        <v>2715</v>
      </c>
      <c r="C73" s="125"/>
      <c r="D73" s="122" t="s">
        <v>2699</v>
      </c>
      <c r="E73" s="145">
        <v>40556</v>
      </c>
      <c r="F73" s="145">
        <v>40908</v>
      </c>
      <c r="G73" s="172">
        <f t="shared" si="2"/>
        <v>11.733333333333333</v>
      </c>
      <c r="H73" s="123" t="s">
        <v>2736</v>
      </c>
      <c r="I73" s="122" t="s">
        <v>986</v>
      </c>
      <c r="J73" s="122" t="s">
        <v>1000</v>
      </c>
      <c r="K73" s="124">
        <v>482681433</v>
      </c>
      <c r="L73" s="125" t="s">
        <v>1148</v>
      </c>
      <c r="M73" s="118"/>
      <c r="N73" s="125" t="s">
        <v>27</v>
      </c>
      <c r="O73" s="125" t="s">
        <v>26</v>
      </c>
      <c r="P73" s="81"/>
    </row>
    <row r="74" spans="1:16" s="7" customFormat="1" ht="24.75" customHeight="1" outlineLevel="1" x14ac:dyDescent="0.3">
      <c r="A74" s="144">
        <v>27</v>
      </c>
      <c r="B74" s="123" t="s">
        <v>2715</v>
      </c>
      <c r="C74" s="125"/>
      <c r="D74" s="122" t="s">
        <v>2700</v>
      </c>
      <c r="E74" s="145">
        <v>40182</v>
      </c>
      <c r="F74" s="145">
        <v>40543</v>
      </c>
      <c r="G74" s="172">
        <f t="shared" si="2"/>
        <v>12.033333333333333</v>
      </c>
      <c r="H74" s="123" t="s">
        <v>2737</v>
      </c>
      <c r="I74" s="122" t="s">
        <v>986</v>
      </c>
      <c r="J74" s="122" t="s">
        <v>1016</v>
      </c>
      <c r="K74" s="124">
        <v>321071889</v>
      </c>
      <c r="L74" s="125" t="s">
        <v>1148</v>
      </c>
      <c r="M74" s="118"/>
      <c r="N74" s="125" t="s">
        <v>27</v>
      </c>
      <c r="O74" s="125" t="s">
        <v>26</v>
      </c>
      <c r="P74" s="81"/>
    </row>
    <row r="75" spans="1:16" s="7" customFormat="1" ht="24.75" customHeight="1" outlineLevel="1" x14ac:dyDescent="0.3">
      <c r="A75" s="144">
        <v>28</v>
      </c>
      <c r="B75" s="123" t="s">
        <v>2715</v>
      </c>
      <c r="C75" s="125"/>
      <c r="D75" s="122" t="s">
        <v>2700</v>
      </c>
      <c r="E75" s="145">
        <v>40182</v>
      </c>
      <c r="F75" s="145">
        <v>40543</v>
      </c>
      <c r="G75" s="172">
        <f t="shared" si="2"/>
        <v>12.033333333333333</v>
      </c>
      <c r="H75" s="123" t="s">
        <v>2737</v>
      </c>
      <c r="I75" s="122" t="s">
        <v>986</v>
      </c>
      <c r="J75" s="122" t="s">
        <v>1000</v>
      </c>
      <c r="K75" s="124">
        <v>321071889</v>
      </c>
      <c r="L75" s="125" t="s">
        <v>1148</v>
      </c>
      <c r="M75" s="118"/>
      <c r="N75" s="125" t="s">
        <v>27</v>
      </c>
      <c r="O75" s="125" t="s">
        <v>26</v>
      </c>
      <c r="P75" s="81"/>
    </row>
    <row r="76" spans="1:16" s="7" customFormat="1" ht="24.75" customHeight="1" outlineLevel="1" x14ac:dyDescent="0.3">
      <c r="A76" s="144">
        <v>29</v>
      </c>
      <c r="B76" s="123" t="s">
        <v>2715</v>
      </c>
      <c r="C76" s="125"/>
      <c r="D76" s="122" t="s">
        <v>2701</v>
      </c>
      <c r="E76" s="145">
        <v>39815</v>
      </c>
      <c r="F76" s="145">
        <v>40178</v>
      </c>
      <c r="G76" s="172">
        <f t="shared" si="2"/>
        <v>12.1</v>
      </c>
      <c r="H76" s="123" t="s">
        <v>2738</v>
      </c>
      <c r="I76" s="122" t="s">
        <v>986</v>
      </c>
      <c r="J76" s="122" t="s">
        <v>1016</v>
      </c>
      <c r="K76" s="124">
        <v>33750780</v>
      </c>
      <c r="L76" s="125" t="s">
        <v>1148</v>
      </c>
      <c r="M76" s="118"/>
      <c r="N76" s="125" t="s">
        <v>27</v>
      </c>
      <c r="O76" s="125" t="s">
        <v>26</v>
      </c>
      <c r="P76" s="81"/>
    </row>
    <row r="77" spans="1:16" s="7" customFormat="1" ht="24.75" customHeight="1" outlineLevel="1" x14ac:dyDescent="0.3">
      <c r="A77" s="144">
        <v>30</v>
      </c>
      <c r="B77" s="123" t="s">
        <v>2715</v>
      </c>
      <c r="C77" s="125"/>
      <c r="D77" s="122" t="s">
        <v>2702</v>
      </c>
      <c r="E77" s="145">
        <v>39854</v>
      </c>
      <c r="F77" s="145">
        <v>40178</v>
      </c>
      <c r="G77" s="172">
        <f t="shared" si="2"/>
        <v>10.8</v>
      </c>
      <c r="H77" s="123" t="s">
        <v>2739</v>
      </c>
      <c r="I77" s="122" t="s">
        <v>986</v>
      </c>
      <c r="J77" s="122" t="s">
        <v>1016</v>
      </c>
      <c r="K77" s="124">
        <v>386280094</v>
      </c>
      <c r="L77" s="125" t="s">
        <v>1148</v>
      </c>
      <c r="M77" s="118"/>
      <c r="N77" s="125" t="s">
        <v>27</v>
      </c>
      <c r="O77" s="125" t="s">
        <v>26</v>
      </c>
      <c r="P77" s="81"/>
    </row>
    <row r="78" spans="1:16" s="7" customFormat="1" ht="24.75" customHeight="1" outlineLevel="1" x14ac:dyDescent="0.3">
      <c r="A78" s="144">
        <v>31</v>
      </c>
      <c r="B78" s="123" t="s">
        <v>2715</v>
      </c>
      <c r="C78" s="125"/>
      <c r="D78" s="122" t="s">
        <v>2703</v>
      </c>
      <c r="E78" s="145">
        <v>39815</v>
      </c>
      <c r="F78" s="145">
        <v>40178</v>
      </c>
      <c r="G78" s="172">
        <f t="shared" si="2"/>
        <v>12.1</v>
      </c>
      <c r="H78" s="123" t="s">
        <v>2740</v>
      </c>
      <c r="I78" s="122" t="s">
        <v>986</v>
      </c>
      <c r="J78" s="122" t="s">
        <v>1016</v>
      </c>
      <c r="K78" s="124">
        <v>309372881</v>
      </c>
      <c r="L78" s="125" t="s">
        <v>1148</v>
      </c>
      <c r="M78" s="118"/>
      <c r="N78" s="125" t="s">
        <v>27</v>
      </c>
      <c r="O78" s="125" t="s">
        <v>26</v>
      </c>
      <c r="P78" s="81"/>
    </row>
    <row r="79" spans="1:16" s="7" customFormat="1" ht="24.75" customHeight="1" outlineLevel="1" x14ac:dyDescent="0.3">
      <c r="A79" s="144">
        <v>32</v>
      </c>
      <c r="B79" s="123" t="s">
        <v>2715</v>
      </c>
      <c r="C79" s="125"/>
      <c r="D79" s="122" t="s">
        <v>2703</v>
      </c>
      <c r="E79" s="145">
        <v>39815</v>
      </c>
      <c r="F79" s="145">
        <v>40178</v>
      </c>
      <c r="G79" s="172">
        <f t="shared" si="2"/>
        <v>12.1</v>
      </c>
      <c r="H79" s="123" t="s">
        <v>2740</v>
      </c>
      <c r="I79" s="122" t="s">
        <v>986</v>
      </c>
      <c r="J79" s="122" t="s">
        <v>1000</v>
      </c>
      <c r="K79" s="124">
        <v>309372881</v>
      </c>
      <c r="L79" s="125" t="s">
        <v>1148</v>
      </c>
      <c r="M79" s="118"/>
      <c r="N79" s="125" t="s">
        <v>27</v>
      </c>
      <c r="O79" s="125" t="s">
        <v>26</v>
      </c>
      <c r="P79" s="81"/>
    </row>
    <row r="80" spans="1:16" s="7" customFormat="1" ht="24.75" customHeight="1" outlineLevel="1" x14ac:dyDescent="0.3">
      <c r="A80" s="144">
        <v>33</v>
      </c>
      <c r="B80" s="123" t="s">
        <v>2715</v>
      </c>
      <c r="C80" s="125"/>
      <c r="D80" s="122" t="s">
        <v>2704</v>
      </c>
      <c r="E80" s="145">
        <v>39559</v>
      </c>
      <c r="F80" s="145">
        <v>39813</v>
      </c>
      <c r="G80" s="172">
        <f t="shared" si="2"/>
        <v>8.4666666666666668</v>
      </c>
      <c r="H80" s="123" t="s">
        <v>2741</v>
      </c>
      <c r="I80" s="122" t="s">
        <v>986</v>
      </c>
      <c r="J80" s="122" t="s">
        <v>1016</v>
      </c>
      <c r="K80" s="124">
        <v>32672640</v>
      </c>
      <c r="L80" s="125" t="s">
        <v>1148</v>
      </c>
      <c r="M80" s="118"/>
      <c r="N80" s="125" t="s">
        <v>27</v>
      </c>
      <c r="O80" s="125" t="s">
        <v>26</v>
      </c>
      <c r="P80" s="81"/>
    </row>
    <row r="81" spans="1:16" s="7" customFormat="1" ht="24.75" customHeight="1" outlineLevel="1" x14ac:dyDescent="0.3">
      <c r="A81" s="144">
        <v>34</v>
      </c>
      <c r="B81" s="123" t="s">
        <v>2715</v>
      </c>
      <c r="C81" s="125"/>
      <c r="D81" s="122" t="s">
        <v>2704</v>
      </c>
      <c r="E81" s="145">
        <v>39559</v>
      </c>
      <c r="F81" s="145">
        <v>39813</v>
      </c>
      <c r="G81" s="172">
        <f t="shared" si="2"/>
        <v>8.4666666666666668</v>
      </c>
      <c r="H81" s="123" t="s">
        <v>2741</v>
      </c>
      <c r="I81" s="122" t="s">
        <v>986</v>
      </c>
      <c r="J81" s="122" t="s">
        <v>1000</v>
      </c>
      <c r="K81" s="124">
        <v>32672640</v>
      </c>
      <c r="L81" s="125" t="s">
        <v>1148</v>
      </c>
      <c r="M81" s="118"/>
      <c r="N81" s="125" t="s">
        <v>27</v>
      </c>
      <c r="O81" s="125" t="s">
        <v>26</v>
      </c>
      <c r="P81" s="81"/>
    </row>
    <row r="82" spans="1:16" s="7" customFormat="1" ht="24.75" customHeight="1" outlineLevel="1" x14ac:dyDescent="0.3">
      <c r="A82" s="144">
        <v>35</v>
      </c>
      <c r="B82" s="123" t="s">
        <v>2715</v>
      </c>
      <c r="C82" s="125"/>
      <c r="D82" s="122" t="s">
        <v>2705</v>
      </c>
      <c r="E82" s="145">
        <v>39496</v>
      </c>
      <c r="F82" s="145">
        <v>39813</v>
      </c>
      <c r="G82" s="172">
        <f t="shared" si="2"/>
        <v>10.566666666666666</v>
      </c>
      <c r="H82" s="123" t="s">
        <v>2742</v>
      </c>
      <c r="I82" s="122" t="s">
        <v>986</v>
      </c>
      <c r="J82" s="122" t="s">
        <v>1016</v>
      </c>
      <c r="K82" s="124">
        <v>262452150</v>
      </c>
      <c r="L82" s="125" t="s">
        <v>1148</v>
      </c>
      <c r="M82" s="118"/>
      <c r="N82" s="125" t="s">
        <v>27</v>
      </c>
      <c r="O82" s="125" t="s">
        <v>26</v>
      </c>
      <c r="P82" s="81"/>
    </row>
    <row r="83" spans="1:16" s="7" customFormat="1" ht="24.75" customHeight="1" outlineLevel="1" x14ac:dyDescent="0.3">
      <c r="A83" s="144">
        <v>36</v>
      </c>
      <c r="B83" s="123" t="s">
        <v>2715</v>
      </c>
      <c r="C83" s="65"/>
      <c r="D83" s="63" t="s">
        <v>2706</v>
      </c>
      <c r="E83" s="145">
        <v>39449</v>
      </c>
      <c r="F83" s="145">
        <v>39813</v>
      </c>
      <c r="G83" s="172">
        <f t="shared" si="2"/>
        <v>12.133333333333333</v>
      </c>
      <c r="H83" s="64" t="s">
        <v>2743</v>
      </c>
      <c r="I83" s="63" t="s">
        <v>986</v>
      </c>
      <c r="J83" s="63" t="s">
        <v>1016</v>
      </c>
      <c r="K83" s="66">
        <v>84069444</v>
      </c>
      <c r="L83" s="125" t="s">
        <v>1148</v>
      </c>
      <c r="M83" s="67"/>
      <c r="N83" s="125" t="s">
        <v>27</v>
      </c>
      <c r="O83" s="125" t="s">
        <v>26</v>
      </c>
      <c r="P83" s="81"/>
    </row>
    <row r="84" spans="1:16" s="7" customFormat="1" ht="24.75" customHeight="1" outlineLevel="1" x14ac:dyDescent="0.3">
      <c r="A84" s="144">
        <v>37</v>
      </c>
      <c r="B84" s="123" t="s">
        <v>2715</v>
      </c>
      <c r="C84" s="65"/>
      <c r="D84" s="63" t="s">
        <v>2706</v>
      </c>
      <c r="E84" s="145">
        <v>39449</v>
      </c>
      <c r="F84" s="145">
        <v>39813</v>
      </c>
      <c r="G84" s="172">
        <f t="shared" si="2"/>
        <v>12.133333333333333</v>
      </c>
      <c r="H84" s="64" t="s">
        <v>2743</v>
      </c>
      <c r="I84" s="63" t="s">
        <v>986</v>
      </c>
      <c r="J84" s="63" t="s">
        <v>1000</v>
      </c>
      <c r="K84" s="66">
        <v>84069444</v>
      </c>
      <c r="L84" s="125" t="s">
        <v>1148</v>
      </c>
      <c r="M84" s="67"/>
      <c r="N84" s="125" t="s">
        <v>27</v>
      </c>
      <c r="O84" s="125" t="s">
        <v>26</v>
      </c>
      <c r="P84" s="81"/>
    </row>
    <row r="85" spans="1:16" s="7" customFormat="1" ht="24.75" customHeight="1" outlineLevel="1" x14ac:dyDescent="0.3">
      <c r="A85" s="144">
        <v>38</v>
      </c>
      <c r="B85" s="123" t="s">
        <v>2715</v>
      </c>
      <c r="C85" s="65"/>
      <c r="D85" s="63" t="s">
        <v>2707</v>
      </c>
      <c r="E85" s="145">
        <v>39113</v>
      </c>
      <c r="F85" s="145">
        <v>39447</v>
      </c>
      <c r="G85" s="172">
        <f t="shared" si="2"/>
        <v>11.133333333333333</v>
      </c>
      <c r="H85" s="64" t="s">
        <v>2744</v>
      </c>
      <c r="I85" s="63" t="s">
        <v>986</v>
      </c>
      <c r="J85" s="63" t="s">
        <v>1016</v>
      </c>
      <c r="K85" s="66">
        <v>42343987</v>
      </c>
      <c r="L85" s="125" t="s">
        <v>1148</v>
      </c>
      <c r="M85" s="67"/>
      <c r="N85" s="125" t="s">
        <v>27</v>
      </c>
      <c r="O85" s="125" t="s">
        <v>26</v>
      </c>
      <c r="P85" s="81"/>
    </row>
    <row r="86" spans="1:16" s="7" customFormat="1" ht="24.75" customHeight="1" outlineLevel="1" x14ac:dyDescent="0.3">
      <c r="A86" s="144">
        <v>39</v>
      </c>
      <c r="B86" s="123" t="s">
        <v>2715</v>
      </c>
      <c r="C86" s="65"/>
      <c r="D86" s="63" t="s">
        <v>2707</v>
      </c>
      <c r="E86" s="145">
        <v>39113</v>
      </c>
      <c r="F86" s="145">
        <v>39447</v>
      </c>
      <c r="G86" s="172">
        <f t="shared" si="2"/>
        <v>11.133333333333333</v>
      </c>
      <c r="H86" s="64" t="s">
        <v>2744</v>
      </c>
      <c r="I86" s="63" t="s">
        <v>986</v>
      </c>
      <c r="J86" s="63" t="s">
        <v>1000</v>
      </c>
      <c r="K86" s="66">
        <v>42343987</v>
      </c>
      <c r="L86" s="125" t="s">
        <v>1148</v>
      </c>
      <c r="M86" s="67"/>
      <c r="N86" s="125" t="s">
        <v>27</v>
      </c>
      <c r="O86" s="125" t="s">
        <v>26</v>
      </c>
      <c r="P86" s="81"/>
    </row>
    <row r="87" spans="1:16" s="7" customFormat="1" ht="24.75" customHeight="1" outlineLevel="1" x14ac:dyDescent="0.3">
      <c r="A87" s="144">
        <v>40</v>
      </c>
      <c r="B87" s="123" t="s">
        <v>2715</v>
      </c>
      <c r="C87" s="65"/>
      <c r="D87" s="63" t="s">
        <v>2708</v>
      </c>
      <c r="E87" s="145">
        <v>39272</v>
      </c>
      <c r="F87" s="145">
        <v>39446</v>
      </c>
      <c r="G87" s="172">
        <f t="shared" si="2"/>
        <v>5.8</v>
      </c>
      <c r="H87" s="64" t="s">
        <v>2745</v>
      </c>
      <c r="I87" s="63" t="s">
        <v>986</v>
      </c>
      <c r="J87" s="63" t="s">
        <v>1016</v>
      </c>
      <c r="K87" s="66">
        <v>36429120</v>
      </c>
      <c r="L87" s="125" t="s">
        <v>1148</v>
      </c>
      <c r="M87" s="67"/>
      <c r="N87" s="125" t="s">
        <v>27</v>
      </c>
      <c r="O87" s="125" t="s">
        <v>26</v>
      </c>
      <c r="P87" s="81"/>
    </row>
    <row r="88" spans="1:16" s="7" customFormat="1" ht="24.75" customHeight="1" outlineLevel="1" x14ac:dyDescent="0.3">
      <c r="A88" s="143">
        <v>41</v>
      </c>
      <c r="B88" s="123" t="s">
        <v>2715</v>
      </c>
      <c r="C88" s="65"/>
      <c r="D88" s="63" t="s">
        <v>2709</v>
      </c>
      <c r="E88" s="145">
        <v>39120</v>
      </c>
      <c r="F88" s="145">
        <v>39446</v>
      </c>
      <c r="G88" s="172">
        <f t="shared" si="2"/>
        <v>10.866666666666667</v>
      </c>
      <c r="H88" s="64" t="s">
        <v>2746</v>
      </c>
      <c r="I88" s="63" t="s">
        <v>986</v>
      </c>
      <c r="J88" s="63" t="s">
        <v>1016</v>
      </c>
      <c r="K88" s="66">
        <v>28131376</v>
      </c>
      <c r="L88" s="125" t="s">
        <v>1148</v>
      </c>
      <c r="M88" s="67"/>
      <c r="N88" s="125" t="s">
        <v>27</v>
      </c>
      <c r="O88" s="125" t="s">
        <v>26</v>
      </c>
      <c r="P88" s="81"/>
    </row>
    <row r="89" spans="1:16" s="7" customFormat="1" ht="24.75" customHeight="1" outlineLevel="1" x14ac:dyDescent="0.3">
      <c r="A89" s="143">
        <v>42</v>
      </c>
      <c r="B89" s="123" t="s">
        <v>2715</v>
      </c>
      <c r="C89" s="65"/>
      <c r="D89" s="63" t="s">
        <v>2710</v>
      </c>
      <c r="E89" s="145">
        <v>39272</v>
      </c>
      <c r="F89" s="145">
        <v>39446</v>
      </c>
      <c r="G89" s="172">
        <f t="shared" si="2"/>
        <v>5.8</v>
      </c>
      <c r="H89" s="64" t="s">
        <v>2747</v>
      </c>
      <c r="I89" s="63" t="s">
        <v>986</v>
      </c>
      <c r="J89" s="63" t="s">
        <v>1016</v>
      </c>
      <c r="K89" s="66">
        <v>12009354</v>
      </c>
      <c r="L89" s="125" t="s">
        <v>1148</v>
      </c>
      <c r="M89" s="67"/>
      <c r="N89" s="125" t="s">
        <v>27</v>
      </c>
      <c r="O89" s="125" t="s">
        <v>26</v>
      </c>
      <c r="P89" s="81"/>
    </row>
    <row r="90" spans="1:16" s="7" customFormat="1" ht="24.75" customHeight="1" outlineLevel="1" x14ac:dyDescent="0.3">
      <c r="A90" s="143">
        <v>43</v>
      </c>
      <c r="B90" s="123" t="s">
        <v>2715</v>
      </c>
      <c r="C90" s="65"/>
      <c r="D90" s="63" t="s">
        <v>2711</v>
      </c>
      <c r="E90" s="145">
        <v>39167</v>
      </c>
      <c r="F90" s="145">
        <v>39446</v>
      </c>
      <c r="G90" s="172">
        <f t="shared" si="2"/>
        <v>9.3000000000000007</v>
      </c>
      <c r="H90" s="64" t="s">
        <v>2747</v>
      </c>
      <c r="I90" s="63" t="s">
        <v>986</v>
      </c>
      <c r="J90" s="63" t="s">
        <v>1016</v>
      </c>
      <c r="K90" s="66">
        <v>6004677</v>
      </c>
      <c r="L90" s="125" t="s">
        <v>1148</v>
      </c>
      <c r="M90" s="67"/>
      <c r="N90" s="125" t="s">
        <v>27</v>
      </c>
      <c r="O90" s="125" t="s">
        <v>26</v>
      </c>
      <c r="P90" s="81"/>
    </row>
    <row r="91" spans="1:16" s="7" customFormat="1" ht="24.75" customHeight="1" outlineLevel="1" x14ac:dyDescent="0.3">
      <c r="A91" s="143">
        <v>44</v>
      </c>
      <c r="B91" s="123" t="s">
        <v>2715</v>
      </c>
      <c r="C91" s="65"/>
      <c r="D91" s="63" t="s">
        <v>2712</v>
      </c>
      <c r="E91" s="145">
        <v>39157</v>
      </c>
      <c r="F91" s="145">
        <v>39446</v>
      </c>
      <c r="G91" s="172">
        <f t="shared" si="2"/>
        <v>9.6333333333333329</v>
      </c>
      <c r="H91" s="64" t="s">
        <v>2748</v>
      </c>
      <c r="I91" s="63" t="s">
        <v>986</v>
      </c>
      <c r="J91" s="63" t="s">
        <v>1016</v>
      </c>
      <c r="K91" s="66">
        <v>160844536</v>
      </c>
      <c r="L91" s="125" t="s">
        <v>1148</v>
      </c>
      <c r="M91" s="67"/>
      <c r="N91" s="125" t="s">
        <v>27</v>
      </c>
      <c r="O91" s="125" t="s">
        <v>26</v>
      </c>
      <c r="P91" s="81"/>
    </row>
    <row r="92" spans="1:16" s="7" customFormat="1" ht="24.75" customHeight="1" outlineLevel="1" x14ac:dyDescent="0.3">
      <c r="A92" s="144">
        <v>45</v>
      </c>
      <c r="B92" s="123" t="s">
        <v>2715</v>
      </c>
      <c r="C92" s="65"/>
      <c r="D92" s="63" t="s">
        <v>2713</v>
      </c>
      <c r="E92" s="145">
        <v>39276</v>
      </c>
      <c r="F92" s="145">
        <v>39446</v>
      </c>
      <c r="G92" s="172">
        <f t="shared" si="2"/>
        <v>5.666666666666667</v>
      </c>
      <c r="H92" s="64" t="s">
        <v>2748</v>
      </c>
      <c r="I92" s="63" t="s">
        <v>986</v>
      </c>
      <c r="J92" s="63" t="s">
        <v>1016</v>
      </c>
      <c r="K92" s="66">
        <v>20340536</v>
      </c>
      <c r="L92" s="125" t="s">
        <v>1148</v>
      </c>
      <c r="M92" s="67"/>
      <c r="N92" s="125" t="s">
        <v>27</v>
      </c>
      <c r="O92" s="125" t="s">
        <v>26</v>
      </c>
      <c r="P92" s="81"/>
    </row>
    <row r="93" spans="1:16" s="7" customFormat="1" ht="24.75" customHeight="1" outlineLevel="1" x14ac:dyDescent="0.3">
      <c r="A93" s="144">
        <v>46</v>
      </c>
      <c r="B93" s="123" t="s">
        <v>2715</v>
      </c>
      <c r="C93" s="65"/>
      <c r="D93" s="63" t="s">
        <v>2714</v>
      </c>
      <c r="E93" s="145">
        <v>43922</v>
      </c>
      <c r="F93" s="145">
        <v>44165</v>
      </c>
      <c r="G93" s="172">
        <f t="shared" si="2"/>
        <v>8.1</v>
      </c>
      <c r="H93" s="64" t="s">
        <v>2749</v>
      </c>
      <c r="I93" s="63" t="s">
        <v>986</v>
      </c>
      <c r="J93" s="63" t="s">
        <v>1016</v>
      </c>
      <c r="K93" s="66">
        <v>622839526</v>
      </c>
      <c r="L93" s="125" t="s">
        <v>1148</v>
      </c>
      <c r="M93" s="67"/>
      <c r="N93" s="65" t="s">
        <v>2639</v>
      </c>
      <c r="O93" s="65" t="s">
        <v>1148</v>
      </c>
      <c r="P93" s="81"/>
    </row>
    <row r="94" spans="1:16" s="7" customFormat="1" ht="24.75" customHeight="1" outlineLevel="1" x14ac:dyDescent="0.3">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3">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3">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3">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3">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3">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3">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3">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3">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3">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3">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3">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3">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5">
      <c r="A107" s="144">
        <v>60</v>
      </c>
      <c r="B107" s="64"/>
      <c r="C107" s="65"/>
      <c r="D107" s="63"/>
      <c r="E107" s="145"/>
      <c r="F107" s="145"/>
      <c r="G107" s="172" t="str">
        <f t="shared" si="2"/>
        <v/>
      </c>
      <c r="H107" s="64"/>
      <c r="I107" s="63"/>
      <c r="J107" s="63"/>
      <c r="K107" s="66"/>
      <c r="L107" s="65"/>
      <c r="M107" s="67"/>
      <c r="N107" s="65"/>
      <c r="O107" s="65"/>
      <c r="P107" s="81"/>
    </row>
    <row r="108" spans="1:16" ht="29.4" customHeight="1" thickBot="1" x14ac:dyDescent="0.35">
      <c r="O108" s="185"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1"/>
      <c r="E114" s="145"/>
      <c r="F114" s="145"/>
      <c r="G114" s="172" t="str">
        <f>IF(AND(E114&lt;&gt;"",F114&lt;&gt;""),((F114-E114)/30),"")</f>
        <v/>
      </c>
      <c r="H114" s="123"/>
      <c r="I114" s="122"/>
      <c r="J114" s="122"/>
      <c r="K114" s="124"/>
      <c r="L114" s="102" t="str">
        <f>+IF(AND(K114&gt;0,O114="Ejecución"),(K114/877802)*Tabla28[[#This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3">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3">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3">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3">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3">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3">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3">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3">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3">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3">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3">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3">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3">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3">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3">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3">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3">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3">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3">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3">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3">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3">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3">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3">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3">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3">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3">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3">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3">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3">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3">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3">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3">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3">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3">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3">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3">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3">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3">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3">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3">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3">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3">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3">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5">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5">
      <c r="O161" s="185"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7"/>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2663</v>
      </c>
      <c r="C168" s="266"/>
      <c r="D168" s="266"/>
      <c r="E168" s="8"/>
      <c r="F168" s="5"/>
      <c r="H168" s="83" t="s">
        <v>2662</v>
      </c>
      <c r="I168" s="255"/>
      <c r="J168" s="256"/>
      <c r="K168" s="256"/>
      <c r="L168" s="256"/>
      <c r="M168" s="256"/>
      <c r="N168" s="256"/>
      <c r="O168" s="257"/>
      <c r="Q168" s="51"/>
    </row>
    <row r="169" spans="1:28"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8">
        <v>1E-3</v>
      </c>
      <c r="G179" s="179">
        <f>IF(F179&gt;0,SUM(E179+F179),"")</f>
        <v>2.1000000000000001E-2</v>
      </c>
      <c r="H179" s="5"/>
      <c r="I179" s="237" t="s">
        <v>2675</v>
      </c>
      <c r="J179" s="238"/>
      <c r="K179" s="238"/>
      <c r="L179" s="239"/>
      <c r="M179" s="178">
        <v>0.02</v>
      </c>
      <c r="O179" s="8"/>
      <c r="Q179" s="19"/>
      <c r="R179" s="179">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3">
      <c r="A184" s="9"/>
      <c r="B184" s="89" t="s">
        <v>2674</v>
      </c>
      <c r="C184" s="89"/>
      <c r="D184" s="89"/>
      <c r="E184" s="89"/>
      <c r="F184" s="89"/>
      <c r="G184" s="89"/>
      <c r="H184" s="89"/>
      <c r="I184" s="89"/>
      <c r="J184" s="89"/>
      <c r="K184" s="89"/>
      <c r="L184" s="89"/>
      <c r="M184" s="89"/>
      <c r="N184" s="90"/>
      <c r="O184" s="91"/>
    </row>
    <row r="185" spans="1:28" x14ac:dyDescent="0.3">
      <c r="A185" s="9"/>
      <c r="B185" s="92" t="s">
        <v>2632</v>
      </c>
      <c r="C185" s="184">
        <f>+SUM(G179:G182)</f>
        <v>2.1000000000000001E-2</v>
      </c>
      <c r="D185" s="93" t="s">
        <v>2633</v>
      </c>
      <c r="E185" s="96">
        <f>+(C185*SUM(K20:K35))</f>
        <v>46695054.819000006</v>
      </c>
      <c r="F185" s="94"/>
      <c r="G185" s="95"/>
      <c r="H185" s="90"/>
      <c r="I185" s="92" t="s">
        <v>2632</v>
      </c>
      <c r="J185" s="184">
        <f>M179</f>
        <v>0.02</v>
      </c>
      <c r="K185" s="230" t="s">
        <v>2633</v>
      </c>
      <c r="L185" s="230"/>
      <c r="M185" s="96">
        <f>+J185*K20</f>
        <v>44471480.780000001</v>
      </c>
      <c r="N185" s="97"/>
      <c r="O185" s="98"/>
    </row>
    <row r="186" spans="1:28" ht="15"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3"/>
      <c r="R191" s="153"/>
      <c r="S191" s="153"/>
      <c r="T191" s="153"/>
    </row>
    <row r="192" spans="1:28" x14ac:dyDescent="0.3">
      <c r="A192" s="9"/>
      <c r="B192" s="245" t="s">
        <v>2641</v>
      </c>
      <c r="C192" s="245"/>
      <c r="E192" s="5" t="s">
        <v>20</v>
      </c>
      <c r="H192" s="26" t="s">
        <v>24</v>
      </c>
      <c r="J192" s="5" t="s">
        <v>2642</v>
      </c>
      <c r="K192" s="5"/>
      <c r="M192" s="5"/>
      <c r="N192" s="5"/>
      <c r="O192" s="8"/>
      <c r="Q192" s="154"/>
      <c r="R192" s="155"/>
      <c r="S192" s="155"/>
      <c r="T192" s="154"/>
    </row>
    <row r="193" spans="1:18" x14ac:dyDescent="0.3">
      <c r="A193" s="9"/>
      <c r="C193" s="126">
        <v>36567</v>
      </c>
      <c r="D193" s="5"/>
      <c r="E193" s="127">
        <v>50</v>
      </c>
      <c r="F193" s="5"/>
      <c r="G193" s="5"/>
      <c r="H193" s="147" t="s">
        <v>2791</v>
      </c>
      <c r="J193" s="5"/>
      <c r="K193" s="128">
        <v>39120</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8" t="s">
        <v>2792</v>
      </c>
      <c r="J211" s="27" t="s">
        <v>2627</v>
      </c>
      <c r="K211" s="148" t="s">
        <v>2792</v>
      </c>
      <c r="L211" s="21"/>
      <c r="M211" s="21"/>
      <c r="N211" s="21"/>
      <c r="O211" s="8"/>
    </row>
    <row r="212" spans="1:15" x14ac:dyDescent="0.3">
      <c r="A212" s="9"/>
      <c r="B212" s="27" t="s">
        <v>2624</v>
      </c>
      <c r="C212" s="147" t="s">
        <v>2791</v>
      </c>
      <c r="D212" s="21"/>
      <c r="G212" s="27" t="s">
        <v>2626</v>
      </c>
      <c r="H212" s="148" t="s">
        <v>2793</v>
      </c>
      <c r="J212" s="27" t="s">
        <v>2628</v>
      </c>
      <c r="K212" s="147" t="s">
        <v>2794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5" scale="30" fitToHeight="3"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opLeftCell="A198" zoomScale="85" zoomScaleNormal="85" zoomScaleSheetLayoutView="40" zoomScalePageLayoutView="40" workbookViewId="0">
      <selection activeCell="A215" sqref="A2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33203125" style="4" customWidth="1"/>
    <col min="16" max="16" width="5.66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497" width="14.109375" style="4" hidden="1"/>
    <col min="498" max="16383" width="1.6640625" style="4" hidden="1"/>
    <col min="16384" max="16384" width="14.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5">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5">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t="s">
        <v>2800</v>
      </c>
      <c r="D15" s="35"/>
      <c r="E15" s="35"/>
      <c r="F15" s="5"/>
      <c r="G15" s="32" t="s">
        <v>1168</v>
      </c>
      <c r="H15" s="105" t="s">
        <v>986</v>
      </c>
      <c r="I15" s="32" t="s">
        <v>2629</v>
      </c>
      <c r="J15" s="110" t="s">
        <v>2637</v>
      </c>
      <c r="L15" s="201" t="s">
        <v>8</v>
      </c>
      <c r="M15" s="201"/>
      <c r="N15" s="183">
        <v>1</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v>900206005</v>
      </c>
      <c r="C20" s="5"/>
      <c r="D20" s="168"/>
      <c r="E20" s="160" t="s">
        <v>2670</v>
      </c>
      <c r="F20" s="194" t="s">
        <v>2790</v>
      </c>
      <c r="G20" s="5"/>
      <c r="H20" s="211"/>
      <c r="I20" s="149" t="s">
        <v>986</v>
      </c>
      <c r="J20" s="150" t="s">
        <v>1026</v>
      </c>
      <c r="K20" s="151">
        <v>2223574039</v>
      </c>
      <c r="L20" s="152"/>
      <c r="M20" s="152">
        <v>44561</v>
      </c>
      <c r="N20" s="135">
        <f>+(M20-L20)/30</f>
        <v>1485.3666666666666</v>
      </c>
      <c r="O20" s="138"/>
      <c r="U20" s="134"/>
      <c r="V20" s="107">
        <f ca="1">NOW()</f>
        <v>44194.888611342591</v>
      </c>
      <c r="W20" s="107">
        <f ca="1">NOW()</f>
        <v>44194.888611342591</v>
      </c>
    </row>
    <row r="21" spans="1:23" ht="30" customHeight="1" outlineLevel="1" x14ac:dyDescent="0.3">
      <c r="A21" s="9"/>
      <c r="B21" s="72"/>
      <c r="C21" s="5"/>
      <c r="D21" s="5"/>
      <c r="E21" s="5"/>
      <c r="F21" s="5"/>
      <c r="G21" s="5"/>
      <c r="H21" s="170"/>
      <c r="I21" s="149" t="s">
        <v>986</v>
      </c>
      <c r="J21" s="150" t="s">
        <v>989</v>
      </c>
      <c r="K21" s="151"/>
      <c r="L21" s="152"/>
      <c r="M21" s="152">
        <v>44561</v>
      </c>
      <c r="N21" s="135">
        <f t="shared" ref="N21:N35" si="0">+(M21-L21)/30</f>
        <v>1485.3666666666666</v>
      </c>
      <c r="O21" s="139"/>
    </row>
    <row r="22" spans="1:23" ht="30" customHeight="1" outlineLevel="1" x14ac:dyDescent="0.3">
      <c r="A22" s="9"/>
      <c r="B22" s="72"/>
      <c r="C22" s="5"/>
      <c r="D22" s="5"/>
      <c r="E22" s="5"/>
      <c r="F22" s="5"/>
      <c r="G22" s="5"/>
      <c r="H22" s="170"/>
      <c r="I22" s="149" t="s">
        <v>986</v>
      </c>
      <c r="J22" s="150" t="s">
        <v>1022</v>
      </c>
      <c r="K22" s="151"/>
      <c r="L22" s="152"/>
      <c r="M22" s="152">
        <v>44561</v>
      </c>
      <c r="N22" s="136">
        <f t="shared" si="0"/>
        <v>1485.3666666666666</v>
      </c>
      <c r="O22" s="139"/>
    </row>
    <row r="23" spans="1:23" ht="30" customHeight="1" outlineLevel="1" x14ac:dyDescent="0.3">
      <c r="A23" s="9"/>
      <c r="B23" s="103"/>
      <c r="C23" s="21"/>
      <c r="D23" s="21"/>
      <c r="E23" s="21"/>
      <c r="F23" s="5"/>
      <c r="G23" s="5"/>
      <c r="H23" s="170"/>
      <c r="I23" s="149" t="s">
        <v>986</v>
      </c>
      <c r="J23" s="150" t="s">
        <v>1000</v>
      </c>
      <c r="K23" s="151"/>
      <c r="L23" s="152"/>
      <c r="M23" s="152">
        <v>44561</v>
      </c>
      <c r="N23" s="136">
        <f t="shared" si="0"/>
        <v>1485.3666666666666</v>
      </c>
      <c r="O23" s="139"/>
      <c r="Q23" s="106"/>
      <c r="R23" s="55"/>
      <c r="S23" s="107"/>
      <c r="T23" s="107"/>
    </row>
    <row r="24" spans="1:23" ht="30" customHeight="1" outlineLevel="1" x14ac:dyDescent="0.3">
      <c r="A24" s="9"/>
      <c r="B24" s="103"/>
      <c r="C24" s="21"/>
      <c r="D24" s="21"/>
      <c r="E24" s="21"/>
      <c r="F24" s="5"/>
      <c r="G24" s="5"/>
      <c r="H24" s="170"/>
      <c r="I24" s="149" t="s">
        <v>986</v>
      </c>
      <c r="J24" s="150" t="s">
        <v>1016</v>
      </c>
      <c r="K24" s="151"/>
      <c r="L24" s="152"/>
      <c r="M24" s="152">
        <v>44561</v>
      </c>
      <c r="N24" s="136">
        <f t="shared" si="0"/>
        <v>1485.3666666666666</v>
      </c>
      <c r="O24" s="139"/>
    </row>
    <row r="25" spans="1:23" ht="30" customHeight="1" outlineLevel="1" x14ac:dyDescent="0.3">
      <c r="A25" s="9"/>
      <c r="B25" s="103"/>
      <c r="C25" s="21"/>
      <c r="D25" s="21"/>
      <c r="E25" s="21"/>
      <c r="F25" s="5"/>
      <c r="G25" s="5"/>
      <c r="H25" s="170"/>
      <c r="I25" s="149" t="s">
        <v>986</v>
      </c>
      <c r="J25" s="150" t="s">
        <v>1021</v>
      </c>
      <c r="K25" s="151"/>
      <c r="L25" s="152"/>
      <c r="M25" s="152">
        <v>44561</v>
      </c>
      <c r="N25" s="136">
        <f t="shared" si="0"/>
        <v>1485.3666666666666</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str">
        <f>VLOOKUP(B20,EAS!A2:B1439,2,0)</f>
        <v>CORPORACIÓN MI TIERRA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t="s">
        <v>2750</v>
      </c>
      <c r="C48" s="125" t="s">
        <v>31</v>
      </c>
      <c r="D48" s="122" t="s">
        <v>2751</v>
      </c>
      <c r="E48" s="145">
        <v>41548</v>
      </c>
      <c r="F48" s="145">
        <v>41988</v>
      </c>
      <c r="G48" s="172">
        <f>IF(AND(E48&lt;&gt;"",F48&lt;&gt;""),((F48-E48)/30),"")</f>
        <v>14.666666666666666</v>
      </c>
      <c r="H48" s="123" t="s">
        <v>2778</v>
      </c>
      <c r="I48" s="122" t="s">
        <v>986</v>
      </c>
      <c r="J48" s="122" t="s">
        <v>988</v>
      </c>
      <c r="K48" s="124">
        <v>1976178192</v>
      </c>
      <c r="L48" s="125" t="s">
        <v>1148</v>
      </c>
      <c r="M48" s="181"/>
      <c r="N48" s="125" t="s">
        <v>27</v>
      </c>
      <c r="O48" s="125" t="s">
        <v>1148</v>
      </c>
      <c r="P48" s="80"/>
    </row>
    <row r="49" spans="1:16" s="6" customFormat="1" ht="24.75" customHeight="1" x14ac:dyDescent="0.3">
      <c r="A49" s="143">
        <v>2</v>
      </c>
      <c r="B49" s="123" t="s">
        <v>2750</v>
      </c>
      <c r="C49" s="125" t="s">
        <v>31</v>
      </c>
      <c r="D49" s="122" t="s">
        <v>2752</v>
      </c>
      <c r="E49" s="145">
        <v>41548</v>
      </c>
      <c r="F49" s="145">
        <v>41988</v>
      </c>
      <c r="G49" s="172">
        <f t="shared" ref="G49:G107" si="1">IF(AND(E49&lt;&gt;"",F49&lt;&gt;""),((F49-E49)/30),"")</f>
        <v>14.666666666666666</v>
      </c>
      <c r="H49" s="123" t="s">
        <v>2778</v>
      </c>
      <c r="I49" s="122" t="s">
        <v>986</v>
      </c>
      <c r="J49" s="122" t="s">
        <v>990</v>
      </c>
      <c r="K49" s="124">
        <v>243785088</v>
      </c>
      <c r="L49" s="125" t="s">
        <v>26</v>
      </c>
      <c r="M49" s="181">
        <v>0.5</v>
      </c>
      <c r="N49" s="125" t="s">
        <v>27</v>
      </c>
      <c r="O49" s="125" t="s">
        <v>1148</v>
      </c>
      <c r="P49" s="80"/>
    </row>
    <row r="50" spans="1:16" s="6" customFormat="1" ht="24.75" customHeight="1" x14ac:dyDescent="0.3">
      <c r="A50" s="143">
        <v>3</v>
      </c>
      <c r="B50" s="123" t="s">
        <v>2750</v>
      </c>
      <c r="C50" s="125" t="s">
        <v>31</v>
      </c>
      <c r="D50" s="122" t="s">
        <v>2753</v>
      </c>
      <c r="E50" s="145">
        <v>41548</v>
      </c>
      <c r="F50" s="145">
        <v>41988</v>
      </c>
      <c r="G50" s="172">
        <f t="shared" si="1"/>
        <v>14.666666666666666</v>
      </c>
      <c r="H50" s="120" t="s">
        <v>2778</v>
      </c>
      <c r="I50" s="122" t="s">
        <v>986</v>
      </c>
      <c r="J50" s="122" t="s">
        <v>992</v>
      </c>
      <c r="K50" s="124">
        <v>1190945791</v>
      </c>
      <c r="L50" s="125" t="s">
        <v>26</v>
      </c>
      <c r="M50" s="181">
        <v>0.5</v>
      </c>
      <c r="N50" s="125" t="s">
        <v>27</v>
      </c>
      <c r="O50" s="125" t="s">
        <v>1148</v>
      </c>
      <c r="P50" s="80"/>
    </row>
    <row r="51" spans="1:16" s="6" customFormat="1" ht="24.75" customHeight="1" outlineLevel="1" x14ac:dyDescent="0.3">
      <c r="A51" s="143">
        <v>4</v>
      </c>
      <c r="B51" s="123" t="s">
        <v>2750</v>
      </c>
      <c r="C51" s="125" t="s">
        <v>31</v>
      </c>
      <c r="D51" s="122" t="s">
        <v>2754</v>
      </c>
      <c r="E51" s="145">
        <v>41944</v>
      </c>
      <c r="F51" s="145">
        <v>41988</v>
      </c>
      <c r="G51" s="172">
        <f t="shared" si="1"/>
        <v>1.4666666666666666</v>
      </c>
      <c r="H51" s="123" t="s">
        <v>2779</v>
      </c>
      <c r="I51" s="122" t="s">
        <v>986</v>
      </c>
      <c r="J51" s="122" t="s">
        <v>1009</v>
      </c>
      <c r="K51" s="124">
        <v>69565950</v>
      </c>
      <c r="L51" s="125" t="s">
        <v>1148</v>
      </c>
      <c r="M51" s="181"/>
      <c r="N51" s="125" t="s">
        <v>27</v>
      </c>
      <c r="O51" s="125" t="s">
        <v>1148</v>
      </c>
      <c r="P51" s="80"/>
    </row>
    <row r="52" spans="1:16" s="7" customFormat="1" ht="24.75" customHeight="1" outlineLevel="1" x14ac:dyDescent="0.3">
      <c r="A52" s="144">
        <v>5</v>
      </c>
      <c r="B52" s="123" t="s">
        <v>2750</v>
      </c>
      <c r="C52" s="125" t="s">
        <v>31</v>
      </c>
      <c r="D52" s="122" t="s">
        <v>2755</v>
      </c>
      <c r="E52" s="145">
        <v>41997</v>
      </c>
      <c r="F52" s="145">
        <v>42369</v>
      </c>
      <c r="G52" s="172">
        <f t="shared" si="1"/>
        <v>12.4</v>
      </c>
      <c r="H52" s="120" t="s">
        <v>2780</v>
      </c>
      <c r="I52" s="122" t="s">
        <v>986</v>
      </c>
      <c r="J52" s="122" t="s">
        <v>988</v>
      </c>
      <c r="K52" s="124">
        <v>1934838799</v>
      </c>
      <c r="L52" s="125" t="s">
        <v>1148</v>
      </c>
      <c r="M52" s="181"/>
      <c r="N52" s="125" t="s">
        <v>27</v>
      </c>
      <c r="O52" s="125" t="s">
        <v>26</v>
      </c>
      <c r="P52" s="81"/>
    </row>
    <row r="53" spans="1:16" s="7" customFormat="1" ht="24.75" customHeight="1" outlineLevel="1" x14ac:dyDescent="0.3">
      <c r="A53" s="144">
        <v>6</v>
      </c>
      <c r="B53" s="123" t="s">
        <v>2750</v>
      </c>
      <c r="C53" s="125" t="s">
        <v>31</v>
      </c>
      <c r="D53" s="122" t="s">
        <v>2682</v>
      </c>
      <c r="E53" s="145">
        <v>41996</v>
      </c>
      <c r="F53" s="145">
        <v>42369</v>
      </c>
      <c r="G53" s="172">
        <f t="shared" si="1"/>
        <v>12.433333333333334</v>
      </c>
      <c r="H53" s="120" t="s">
        <v>2780</v>
      </c>
      <c r="I53" s="122" t="s">
        <v>986</v>
      </c>
      <c r="J53" s="122" t="s">
        <v>1009</v>
      </c>
      <c r="K53" s="124">
        <v>1138985686</v>
      </c>
      <c r="L53" s="125" t="s">
        <v>26</v>
      </c>
      <c r="M53" s="181">
        <v>0.5</v>
      </c>
      <c r="N53" s="125" t="s">
        <v>27</v>
      </c>
      <c r="O53" s="125" t="s">
        <v>1148</v>
      </c>
      <c r="P53" s="81"/>
    </row>
    <row r="54" spans="1:16" s="7" customFormat="1" ht="24.75" customHeight="1" outlineLevel="1" x14ac:dyDescent="0.3">
      <c r="A54" s="144">
        <v>7</v>
      </c>
      <c r="B54" s="123" t="s">
        <v>2750</v>
      </c>
      <c r="C54" s="125" t="s">
        <v>31</v>
      </c>
      <c r="D54" s="122" t="s">
        <v>2682</v>
      </c>
      <c r="E54" s="145">
        <v>41996</v>
      </c>
      <c r="F54" s="145">
        <v>42369</v>
      </c>
      <c r="G54" s="172">
        <f t="shared" si="1"/>
        <v>12.433333333333334</v>
      </c>
      <c r="H54" s="123" t="s">
        <v>2780</v>
      </c>
      <c r="I54" s="122" t="s">
        <v>986</v>
      </c>
      <c r="J54" s="122" t="s">
        <v>1004</v>
      </c>
      <c r="K54" s="119">
        <v>1138985686</v>
      </c>
      <c r="L54" s="125" t="s">
        <v>26</v>
      </c>
      <c r="M54" s="181">
        <v>0.5</v>
      </c>
      <c r="N54" s="125" t="s">
        <v>27</v>
      </c>
      <c r="O54" s="125" t="s">
        <v>1148</v>
      </c>
      <c r="P54" s="81"/>
    </row>
    <row r="55" spans="1:16" s="7" customFormat="1" ht="24.75" customHeight="1" outlineLevel="1" x14ac:dyDescent="0.3">
      <c r="A55" s="144">
        <v>8</v>
      </c>
      <c r="B55" s="123" t="s">
        <v>2750</v>
      </c>
      <c r="C55" s="125" t="s">
        <v>31</v>
      </c>
      <c r="D55" s="122" t="s">
        <v>2756</v>
      </c>
      <c r="E55" s="145">
        <v>41996</v>
      </c>
      <c r="F55" s="145">
        <v>42369</v>
      </c>
      <c r="G55" s="172">
        <f t="shared" si="1"/>
        <v>12.433333333333334</v>
      </c>
      <c r="H55" s="123" t="s">
        <v>2780</v>
      </c>
      <c r="I55" s="122" t="s">
        <v>986</v>
      </c>
      <c r="J55" s="122" t="s">
        <v>992</v>
      </c>
      <c r="K55" s="119">
        <v>998198318</v>
      </c>
      <c r="L55" s="125" t="s">
        <v>26</v>
      </c>
      <c r="M55" s="181">
        <v>0.5</v>
      </c>
      <c r="N55" s="125" t="s">
        <v>27</v>
      </c>
      <c r="O55" s="125" t="s">
        <v>1148</v>
      </c>
      <c r="P55" s="81"/>
    </row>
    <row r="56" spans="1:16" s="7" customFormat="1" ht="24.75" customHeight="1" outlineLevel="1" x14ac:dyDescent="0.3">
      <c r="A56" s="144">
        <v>9</v>
      </c>
      <c r="B56" s="123" t="s">
        <v>2750</v>
      </c>
      <c r="C56" s="125" t="s">
        <v>31</v>
      </c>
      <c r="D56" s="122" t="s">
        <v>2757</v>
      </c>
      <c r="E56" s="145">
        <v>41996</v>
      </c>
      <c r="F56" s="145">
        <v>42369</v>
      </c>
      <c r="G56" s="172">
        <f t="shared" si="1"/>
        <v>12.433333333333334</v>
      </c>
      <c r="H56" s="123" t="s">
        <v>2780</v>
      </c>
      <c r="I56" s="122" t="s">
        <v>986</v>
      </c>
      <c r="J56" s="122" t="s">
        <v>988</v>
      </c>
      <c r="K56" s="119">
        <v>1392620178</v>
      </c>
      <c r="L56" s="125" t="s">
        <v>26</v>
      </c>
      <c r="M56" s="181">
        <v>0.5</v>
      </c>
      <c r="N56" s="125" t="s">
        <v>27</v>
      </c>
      <c r="O56" s="125" t="s">
        <v>1148</v>
      </c>
      <c r="P56" s="81"/>
    </row>
    <row r="57" spans="1:16" s="7" customFormat="1" ht="24.75" customHeight="1" outlineLevel="1" x14ac:dyDescent="0.3">
      <c r="A57" s="144">
        <v>10</v>
      </c>
      <c r="B57" s="123" t="s">
        <v>2750</v>
      </c>
      <c r="C57" s="125" t="s">
        <v>31</v>
      </c>
      <c r="D57" s="122" t="s">
        <v>2758</v>
      </c>
      <c r="E57" s="145">
        <v>41996</v>
      </c>
      <c r="F57" s="145">
        <v>42369</v>
      </c>
      <c r="G57" s="172">
        <f t="shared" si="1"/>
        <v>12.433333333333334</v>
      </c>
      <c r="H57" s="123" t="s">
        <v>2780</v>
      </c>
      <c r="I57" s="122" t="s">
        <v>986</v>
      </c>
      <c r="J57" s="122" t="s">
        <v>1030</v>
      </c>
      <c r="K57" s="124">
        <v>728103310</v>
      </c>
      <c r="L57" s="125" t="s">
        <v>26</v>
      </c>
      <c r="M57" s="181">
        <v>0.5</v>
      </c>
      <c r="N57" s="125" t="s">
        <v>27</v>
      </c>
      <c r="O57" s="125" t="s">
        <v>1148</v>
      </c>
      <c r="P57" s="81"/>
    </row>
    <row r="58" spans="1:16" s="7" customFormat="1" ht="24.75" customHeight="1" outlineLevel="1" x14ac:dyDescent="0.3">
      <c r="A58" s="144">
        <v>11</v>
      </c>
      <c r="B58" s="123" t="s">
        <v>2750</v>
      </c>
      <c r="C58" s="125" t="s">
        <v>31</v>
      </c>
      <c r="D58" s="122" t="s">
        <v>2759</v>
      </c>
      <c r="E58" s="145">
        <v>41996</v>
      </c>
      <c r="F58" s="145">
        <v>42369</v>
      </c>
      <c r="G58" s="172">
        <f t="shared" si="1"/>
        <v>12.433333333333334</v>
      </c>
      <c r="H58" s="123" t="s">
        <v>2780</v>
      </c>
      <c r="I58" s="122" t="s">
        <v>986</v>
      </c>
      <c r="J58" s="122" t="s">
        <v>990</v>
      </c>
      <c r="K58" s="124">
        <v>837772130</v>
      </c>
      <c r="L58" s="125" t="s">
        <v>26</v>
      </c>
      <c r="M58" s="181">
        <v>0.5</v>
      </c>
      <c r="N58" s="125" t="s">
        <v>27</v>
      </c>
      <c r="O58" s="125" t="s">
        <v>1148</v>
      </c>
      <c r="P58" s="81"/>
    </row>
    <row r="59" spans="1:16" s="7" customFormat="1" ht="24.75" customHeight="1" outlineLevel="1" x14ac:dyDescent="0.3">
      <c r="A59" s="144">
        <v>12</v>
      </c>
      <c r="B59" s="123" t="s">
        <v>2750</v>
      </c>
      <c r="C59" s="125" t="s">
        <v>31</v>
      </c>
      <c r="D59" s="122" t="s">
        <v>2760</v>
      </c>
      <c r="E59" s="145">
        <v>41996</v>
      </c>
      <c r="F59" s="145">
        <v>42369</v>
      </c>
      <c r="G59" s="172">
        <f t="shared" si="1"/>
        <v>12.433333333333334</v>
      </c>
      <c r="H59" s="123" t="s">
        <v>2780</v>
      </c>
      <c r="I59" s="122" t="s">
        <v>986</v>
      </c>
      <c r="J59" s="122" t="s">
        <v>1011</v>
      </c>
      <c r="K59" s="124">
        <v>614380247</v>
      </c>
      <c r="L59" s="125" t="s">
        <v>1148</v>
      </c>
      <c r="M59" s="181"/>
      <c r="N59" s="125" t="s">
        <v>27</v>
      </c>
      <c r="O59" s="125" t="s">
        <v>1148</v>
      </c>
      <c r="P59" s="81"/>
    </row>
    <row r="60" spans="1:16" s="7" customFormat="1" ht="24.75" customHeight="1" outlineLevel="1" x14ac:dyDescent="0.3">
      <c r="A60" s="144">
        <v>13</v>
      </c>
      <c r="B60" s="123" t="s">
        <v>2750</v>
      </c>
      <c r="C60" s="125" t="s">
        <v>31</v>
      </c>
      <c r="D60" s="122" t="s">
        <v>2761</v>
      </c>
      <c r="E60" s="145">
        <v>41996</v>
      </c>
      <c r="F60" s="145">
        <v>42369</v>
      </c>
      <c r="G60" s="172">
        <f t="shared" si="1"/>
        <v>12.433333333333334</v>
      </c>
      <c r="H60" s="123" t="s">
        <v>2780</v>
      </c>
      <c r="I60" s="122" t="s">
        <v>986</v>
      </c>
      <c r="J60" s="122" t="s">
        <v>991</v>
      </c>
      <c r="K60" s="124">
        <v>1346117766</v>
      </c>
      <c r="L60" s="125" t="s">
        <v>1148</v>
      </c>
      <c r="M60" s="181"/>
      <c r="N60" s="125" t="s">
        <v>27</v>
      </c>
      <c r="O60" s="125" t="s">
        <v>1148</v>
      </c>
      <c r="P60" s="81"/>
    </row>
    <row r="61" spans="1:16" s="7" customFormat="1" ht="24.75" customHeight="1" outlineLevel="1" x14ac:dyDescent="0.3">
      <c r="A61" s="144">
        <v>14</v>
      </c>
      <c r="B61" s="123" t="s">
        <v>2750</v>
      </c>
      <c r="C61" s="125" t="s">
        <v>31</v>
      </c>
      <c r="D61" s="122" t="s">
        <v>2761</v>
      </c>
      <c r="E61" s="145">
        <v>41996</v>
      </c>
      <c r="F61" s="145">
        <v>42369</v>
      </c>
      <c r="G61" s="172">
        <f t="shared" si="1"/>
        <v>12.433333333333334</v>
      </c>
      <c r="H61" s="123" t="s">
        <v>2780</v>
      </c>
      <c r="I61" s="122" t="s">
        <v>986</v>
      </c>
      <c r="J61" s="122" t="s">
        <v>992</v>
      </c>
      <c r="K61" s="124">
        <v>1346117766</v>
      </c>
      <c r="L61" s="125" t="s">
        <v>1148</v>
      </c>
      <c r="M61" s="181"/>
      <c r="N61" s="125" t="s">
        <v>27</v>
      </c>
      <c r="O61" s="125" t="s">
        <v>1148</v>
      </c>
      <c r="P61" s="81"/>
    </row>
    <row r="62" spans="1:16" s="7" customFormat="1" ht="24.75" customHeight="1" outlineLevel="1" x14ac:dyDescent="0.3">
      <c r="A62" s="144">
        <v>15</v>
      </c>
      <c r="B62" s="123" t="s">
        <v>2750</v>
      </c>
      <c r="C62" s="125" t="s">
        <v>31</v>
      </c>
      <c r="D62" s="122" t="s">
        <v>2761</v>
      </c>
      <c r="E62" s="145">
        <v>41996</v>
      </c>
      <c r="F62" s="145">
        <v>42369</v>
      </c>
      <c r="G62" s="172">
        <f t="shared" si="1"/>
        <v>12.433333333333334</v>
      </c>
      <c r="H62" s="123" t="s">
        <v>2780</v>
      </c>
      <c r="I62" s="122" t="s">
        <v>986</v>
      </c>
      <c r="J62" s="122" t="s">
        <v>993</v>
      </c>
      <c r="K62" s="124">
        <v>1346117766</v>
      </c>
      <c r="L62" s="125" t="s">
        <v>1148</v>
      </c>
      <c r="M62" s="181"/>
      <c r="N62" s="125" t="s">
        <v>27</v>
      </c>
      <c r="O62" s="125" t="s">
        <v>1148</v>
      </c>
      <c r="P62" s="81"/>
    </row>
    <row r="63" spans="1:16" s="7" customFormat="1" ht="24.75" customHeight="1" outlineLevel="1" x14ac:dyDescent="0.3">
      <c r="A63" s="144">
        <v>16</v>
      </c>
      <c r="B63" s="123" t="s">
        <v>2750</v>
      </c>
      <c r="C63" s="125" t="s">
        <v>31</v>
      </c>
      <c r="D63" s="122" t="s">
        <v>2761</v>
      </c>
      <c r="E63" s="145">
        <v>41996</v>
      </c>
      <c r="F63" s="145">
        <v>42369</v>
      </c>
      <c r="G63" s="172">
        <f t="shared" si="1"/>
        <v>12.433333333333334</v>
      </c>
      <c r="H63" s="123" t="s">
        <v>2780</v>
      </c>
      <c r="I63" s="122" t="s">
        <v>986</v>
      </c>
      <c r="J63" s="122" t="s">
        <v>1011</v>
      </c>
      <c r="K63" s="124">
        <v>1346117766</v>
      </c>
      <c r="L63" s="125" t="s">
        <v>1148</v>
      </c>
      <c r="M63" s="181"/>
      <c r="N63" s="125" t="s">
        <v>27</v>
      </c>
      <c r="O63" s="125" t="s">
        <v>1148</v>
      </c>
      <c r="P63" s="81"/>
    </row>
    <row r="64" spans="1:16" s="7" customFormat="1" ht="24.75" customHeight="1" outlineLevel="1" x14ac:dyDescent="0.3">
      <c r="A64" s="144">
        <v>17</v>
      </c>
      <c r="B64" s="123" t="s">
        <v>2750</v>
      </c>
      <c r="C64" s="125" t="s">
        <v>31</v>
      </c>
      <c r="D64" s="122" t="s">
        <v>2761</v>
      </c>
      <c r="E64" s="145">
        <v>41996</v>
      </c>
      <c r="F64" s="145">
        <v>42369</v>
      </c>
      <c r="G64" s="172">
        <f t="shared" si="1"/>
        <v>12.433333333333334</v>
      </c>
      <c r="H64" s="123" t="s">
        <v>2780</v>
      </c>
      <c r="I64" s="122" t="s">
        <v>986</v>
      </c>
      <c r="J64" s="122" t="s">
        <v>1028</v>
      </c>
      <c r="K64" s="124">
        <v>1346117766</v>
      </c>
      <c r="L64" s="125" t="s">
        <v>1148</v>
      </c>
      <c r="M64" s="181"/>
      <c r="N64" s="125" t="s">
        <v>27</v>
      </c>
      <c r="O64" s="125" t="s">
        <v>1148</v>
      </c>
      <c r="P64" s="81"/>
    </row>
    <row r="65" spans="1:16" s="7" customFormat="1" ht="24.75" customHeight="1" outlineLevel="1" x14ac:dyDescent="0.3">
      <c r="A65" s="144">
        <v>18</v>
      </c>
      <c r="B65" s="123" t="s">
        <v>2750</v>
      </c>
      <c r="C65" s="125" t="s">
        <v>31</v>
      </c>
      <c r="D65" s="122" t="s">
        <v>2762</v>
      </c>
      <c r="E65" s="145">
        <v>42031</v>
      </c>
      <c r="F65" s="145">
        <v>42369</v>
      </c>
      <c r="G65" s="172">
        <f t="shared" si="1"/>
        <v>11.266666666666667</v>
      </c>
      <c r="H65" s="123" t="s">
        <v>2781</v>
      </c>
      <c r="I65" s="122" t="s">
        <v>986</v>
      </c>
      <c r="J65" s="122" t="s">
        <v>991</v>
      </c>
      <c r="K65" s="124">
        <v>278578436</v>
      </c>
      <c r="L65" s="125" t="s">
        <v>1148</v>
      </c>
      <c r="M65" s="181"/>
      <c r="N65" s="125" t="s">
        <v>27</v>
      </c>
      <c r="O65" s="125" t="s">
        <v>1148</v>
      </c>
      <c r="P65" s="81"/>
    </row>
    <row r="66" spans="1:16" s="7" customFormat="1" ht="24.75" customHeight="1" outlineLevel="1" x14ac:dyDescent="0.3">
      <c r="A66" s="144">
        <v>19</v>
      </c>
      <c r="B66" s="123" t="s">
        <v>2750</v>
      </c>
      <c r="C66" s="125" t="s">
        <v>31</v>
      </c>
      <c r="D66" s="122" t="s">
        <v>2762</v>
      </c>
      <c r="E66" s="145">
        <v>42031</v>
      </c>
      <c r="F66" s="145">
        <v>42369</v>
      </c>
      <c r="G66" s="172">
        <f t="shared" si="1"/>
        <v>11.266666666666667</v>
      </c>
      <c r="H66" s="123" t="s">
        <v>2781</v>
      </c>
      <c r="I66" s="122" t="s">
        <v>986</v>
      </c>
      <c r="J66" s="122" t="s">
        <v>993</v>
      </c>
      <c r="K66" s="124">
        <v>278578436</v>
      </c>
      <c r="L66" s="125" t="s">
        <v>1148</v>
      </c>
      <c r="M66" s="181"/>
      <c r="N66" s="125" t="s">
        <v>27</v>
      </c>
      <c r="O66" s="125" t="s">
        <v>1148</v>
      </c>
      <c r="P66" s="81"/>
    </row>
    <row r="67" spans="1:16" s="7" customFormat="1" ht="24.75" customHeight="1" outlineLevel="1" x14ac:dyDescent="0.3">
      <c r="A67" s="144">
        <v>20</v>
      </c>
      <c r="B67" s="123" t="s">
        <v>2750</v>
      </c>
      <c r="C67" s="125" t="s">
        <v>31</v>
      </c>
      <c r="D67" s="122" t="s">
        <v>2762</v>
      </c>
      <c r="E67" s="145">
        <v>42031</v>
      </c>
      <c r="F67" s="145">
        <v>42369</v>
      </c>
      <c r="G67" s="172">
        <f t="shared" ref="G67:G82" si="2">IF(AND(E67&lt;&gt;"",F67&lt;&gt;""),((F67-E67)/30),"")</f>
        <v>11.266666666666667</v>
      </c>
      <c r="H67" s="123" t="s">
        <v>2781</v>
      </c>
      <c r="I67" s="122" t="s">
        <v>986</v>
      </c>
      <c r="J67" s="122" t="s">
        <v>1011</v>
      </c>
      <c r="K67" s="124">
        <v>278578436</v>
      </c>
      <c r="L67" s="125" t="s">
        <v>1148</v>
      </c>
      <c r="M67" s="181"/>
      <c r="N67" s="125" t="s">
        <v>27</v>
      </c>
      <c r="O67" s="125" t="s">
        <v>1148</v>
      </c>
      <c r="P67" s="81"/>
    </row>
    <row r="68" spans="1:16" s="7" customFormat="1" ht="24.75" customHeight="1" outlineLevel="1" x14ac:dyDescent="0.3">
      <c r="A68" s="144">
        <v>21</v>
      </c>
      <c r="B68" s="123" t="s">
        <v>2750</v>
      </c>
      <c r="C68" s="125" t="s">
        <v>31</v>
      </c>
      <c r="D68" s="122" t="s">
        <v>2763</v>
      </c>
      <c r="E68" s="145">
        <v>42396</v>
      </c>
      <c r="F68" s="145">
        <v>42719</v>
      </c>
      <c r="G68" s="172">
        <f t="shared" si="2"/>
        <v>10.766666666666667</v>
      </c>
      <c r="H68" s="123" t="s">
        <v>2782</v>
      </c>
      <c r="I68" s="122" t="s">
        <v>986</v>
      </c>
      <c r="J68" s="122" t="s">
        <v>992</v>
      </c>
      <c r="K68" s="124">
        <v>1743783842</v>
      </c>
      <c r="L68" s="125" t="s">
        <v>1148</v>
      </c>
      <c r="M68" s="181"/>
      <c r="N68" s="125" t="s">
        <v>27</v>
      </c>
      <c r="O68" s="125" t="s">
        <v>26</v>
      </c>
      <c r="P68" s="81"/>
    </row>
    <row r="69" spans="1:16" s="7" customFormat="1" ht="24.75" customHeight="1" outlineLevel="1" x14ac:dyDescent="0.3">
      <c r="A69" s="144">
        <v>22</v>
      </c>
      <c r="B69" s="123" t="s">
        <v>2750</v>
      </c>
      <c r="C69" s="125" t="s">
        <v>31</v>
      </c>
      <c r="D69" s="122" t="s">
        <v>2763</v>
      </c>
      <c r="E69" s="145">
        <v>42396</v>
      </c>
      <c r="F69" s="145">
        <v>42719</v>
      </c>
      <c r="G69" s="172">
        <f t="shared" si="2"/>
        <v>10.766666666666667</v>
      </c>
      <c r="H69" s="123" t="s">
        <v>2782</v>
      </c>
      <c r="I69" s="122" t="s">
        <v>986</v>
      </c>
      <c r="J69" s="122" t="s">
        <v>1030</v>
      </c>
      <c r="K69" s="124">
        <v>1743783842</v>
      </c>
      <c r="L69" s="125" t="s">
        <v>1148</v>
      </c>
      <c r="M69" s="181"/>
      <c r="N69" s="125" t="s">
        <v>27</v>
      </c>
      <c r="O69" s="125" t="s">
        <v>26</v>
      </c>
      <c r="P69" s="81"/>
    </row>
    <row r="70" spans="1:16" s="7" customFormat="1" ht="24.75" customHeight="1" outlineLevel="1" x14ac:dyDescent="0.3">
      <c r="A70" s="144">
        <v>23</v>
      </c>
      <c r="B70" s="123" t="s">
        <v>2750</v>
      </c>
      <c r="C70" s="125" t="s">
        <v>31</v>
      </c>
      <c r="D70" s="122" t="s">
        <v>2764</v>
      </c>
      <c r="E70" s="145">
        <v>42397</v>
      </c>
      <c r="F70" s="145">
        <v>42719</v>
      </c>
      <c r="G70" s="172">
        <f t="shared" si="2"/>
        <v>10.733333333333333</v>
      </c>
      <c r="H70" s="123" t="s">
        <v>2782</v>
      </c>
      <c r="I70" s="122" t="s">
        <v>986</v>
      </c>
      <c r="J70" s="122" t="s">
        <v>1009</v>
      </c>
      <c r="K70" s="124">
        <v>1166103525</v>
      </c>
      <c r="L70" s="125" t="s">
        <v>1148</v>
      </c>
      <c r="M70" s="181"/>
      <c r="N70" s="125" t="s">
        <v>27</v>
      </c>
      <c r="O70" s="125" t="s">
        <v>1148</v>
      </c>
      <c r="P70" s="81"/>
    </row>
    <row r="71" spans="1:16" s="7" customFormat="1" ht="24.75" customHeight="1" outlineLevel="1" x14ac:dyDescent="0.3">
      <c r="A71" s="144">
        <v>24</v>
      </c>
      <c r="B71" s="123" t="s">
        <v>2750</v>
      </c>
      <c r="C71" s="125" t="s">
        <v>31</v>
      </c>
      <c r="D71" s="122" t="s">
        <v>2764</v>
      </c>
      <c r="E71" s="145">
        <v>42397</v>
      </c>
      <c r="F71" s="145">
        <v>42719</v>
      </c>
      <c r="G71" s="172">
        <f t="shared" si="2"/>
        <v>10.733333333333333</v>
      </c>
      <c r="H71" s="123" t="s">
        <v>2782</v>
      </c>
      <c r="I71" s="122" t="s">
        <v>986</v>
      </c>
      <c r="J71" s="122" t="s">
        <v>1004</v>
      </c>
      <c r="K71" s="124">
        <v>1166103525</v>
      </c>
      <c r="L71" s="125" t="s">
        <v>1148</v>
      </c>
      <c r="M71" s="181"/>
      <c r="N71" s="125" t="s">
        <v>27</v>
      </c>
      <c r="O71" s="125" t="s">
        <v>1148</v>
      </c>
      <c r="P71" s="81"/>
    </row>
    <row r="72" spans="1:16" s="7" customFormat="1" ht="24.75" customHeight="1" outlineLevel="1" x14ac:dyDescent="0.3">
      <c r="A72" s="144">
        <v>25</v>
      </c>
      <c r="B72" s="123" t="s">
        <v>2750</v>
      </c>
      <c r="C72" s="125" t="s">
        <v>31</v>
      </c>
      <c r="D72" s="122" t="s">
        <v>2765</v>
      </c>
      <c r="E72" s="145">
        <v>42398</v>
      </c>
      <c r="F72" s="145">
        <v>42719</v>
      </c>
      <c r="G72" s="172">
        <f t="shared" si="2"/>
        <v>10.7</v>
      </c>
      <c r="H72" s="123" t="s">
        <v>2782</v>
      </c>
      <c r="I72" s="122" t="s">
        <v>986</v>
      </c>
      <c r="J72" s="122" t="s">
        <v>990</v>
      </c>
      <c r="K72" s="124">
        <v>959645242</v>
      </c>
      <c r="L72" s="125" t="s">
        <v>1148</v>
      </c>
      <c r="M72" s="181"/>
      <c r="N72" s="125" t="s">
        <v>27</v>
      </c>
      <c r="O72" s="125" t="s">
        <v>1148</v>
      </c>
      <c r="P72" s="81"/>
    </row>
    <row r="73" spans="1:16" s="7" customFormat="1" ht="24.75" customHeight="1" outlineLevel="1" x14ac:dyDescent="0.3">
      <c r="A73" s="144">
        <v>26</v>
      </c>
      <c r="B73" s="123" t="s">
        <v>2750</v>
      </c>
      <c r="C73" s="125" t="s">
        <v>31</v>
      </c>
      <c r="D73" s="122" t="s">
        <v>2765</v>
      </c>
      <c r="E73" s="145">
        <v>42398</v>
      </c>
      <c r="F73" s="145">
        <v>42719</v>
      </c>
      <c r="G73" s="172">
        <f t="shared" si="2"/>
        <v>10.7</v>
      </c>
      <c r="H73" s="123" t="s">
        <v>2782</v>
      </c>
      <c r="I73" s="122" t="s">
        <v>986</v>
      </c>
      <c r="J73" s="122" t="s">
        <v>1019</v>
      </c>
      <c r="K73" s="124">
        <v>959645242</v>
      </c>
      <c r="L73" s="125" t="s">
        <v>1148</v>
      </c>
      <c r="M73" s="181"/>
      <c r="N73" s="125" t="s">
        <v>27</v>
      </c>
      <c r="O73" s="125" t="s">
        <v>1148</v>
      </c>
      <c r="P73" s="81"/>
    </row>
    <row r="74" spans="1:16" s="7" customFormat="1" ht="24.75" customHeight="1" outlineLevel="1" x14ac:dyDescent="0.3">
      <c r="A74" s="144">
        <v>27</v>
      </c>
      <c r="B74" s="123" t="s">
        <v>2750</v>
      </c>
      <c r="C74" s="125" t="s">
        <v>31</v>
      </c>
      <c r="D74" s="122" t="s">
        <v>2759</v>
      </c>
      <c r="E74" s="145">
        <v>41996</v>
      </c>
      <c r="F74" s="145">
        <v>42369</v>
      </c>
      <c r="G74" s="172">
        <f t="shared" si="2"/>
        <v>12.433333333333334</v>
      </c>
      <c r="H74" s="123" t="s">
        <v>2780</v>
      </c>
      <c r="I74" s="122" t="s">
        <v>986</v>
      </c>
      <c r="J74" s="122" t="s">
        <v>1019</v>
      </c>
      <c r="K74" s="124">
        <v>837772130</v>
      </c>
      <c r="L74" s="125" t="s">
        <v>26</v>
      </c>
      <c r="M74" s="181">
        <v>0.5</v>
      </c>
      <c r="N74" s="125" t="s">
        <v>27</v>
      </c>
      <c r="O74" s="125" t="s">
        <v>1148</v>
      </c>
      <c r="P74" s="81"/>
    </row>
    <row r="75" spans="1:16" s="7" customFormat="1" ht="24.75" customHeight="1" outlineLevel="1" x14ac:dyDescent="0.3">
      <c r="A75" s="144">
        <v>28</v>
      </c>
      <c r="B75" s="123" t="s">
        <v>2750</v>
      </c>
      <c r="C75" s="125" t="s">
        <v>31</v>
      </c>
      <c r="D75" s="122" t="s">
        <v>2766</v>
      </c>
      <c r="E75" s="145">
        <v>42720</v>
      </c>
      <c r="F75" s="145">
        <v>43084</v>
      </c>
      <c r="G75" s="172">
        <f t="shared" si="2"/>
        <v>12.133333333333333</v>
      </c>
      <c r="H75" s="123" t="s">
        <v>2783</v>
      </c>
      <c r="I75" s="122" t="s">
        <v>986</v>
      </c>
      <c r="J75" s="122" t="s">
        <v>992</v>
      </c>
      <c r="K75" s="124">
        <v>1840820274</v>
      </c>
      <c r="L75" s="125" t="s">
        <v>1148</v>
      </c>
      <c r="M75" s="181"/>
      <c r="N75" s="125" t="s">
        <v>27</v>
      </c>
      <c r="O75" s="125" t="s">
        <v>26</v>
      </c>
      <c r="P75" s="81"/>
    </row>
    <row r="76" spans="1:16" s="7" customFormat="1" ht="24.75" customHeight="1" outlineLevel="1" x14ac:dyDescent="0.3">
      <c r="A76" s="144">
        <v>29</v>
      </c>
      <c r="B76" s="123" t="s">
        <v>2750</v>
      </c>
      <c r="C76" s="125" t="s">
        <v>31</v>
      </c>
      <c r="D76" s="122" t="s">
        <v>2766</v>
      </c>
      <c r="E76" s="145">
        <v>42720</v>
      </c>
      <c r="F76" s="145">
        <v>43084</v>
      </c>
      <c r="G76" s="172">
        <f t="shared" si="2"/>
        <v>12.133333333333333</v>
      </c>
      <c r="H76" s="123" t="s">
        <v>2783</v>
      </c>
      <c r="I76" s="122" t="s">
        <v>986</v>
      </c>
      <c r="J76" s="122" t="s">
        <v>1030</v>
      </c>
      <c r="K76" s="124">
        <v>1840820274</v>
      </c>
      <c r="L76" s="125" t="s">
        <v>1148</v>
      </c>
      <c r="M76" s="181"/>
      <c r="N76" s="125" t="s">
        <v>27</v>
      </c>
      <c r="O76" s="125" t="s">
        <v>26</v>
      </c>
      <c r="P76" s="81"/>
    </row>
    <row r="77" spans="1:16" s="7" customFormat="1" ht="24.75" customHeight="1" outlineLevel="1" x14ac:dyDescent="0.3">
      <c r="A77" s="144">
        <v>30</v>
      </c>
      <c r="B77" s="123" t="s">
        <v>2750</v>
      </c>
      <c r="C77" s="125" t="s">
        <v>31</v>
      </c>
      <c r="D77" s="122" t="s">
        <v>2767</v>
      </c>
      <c r="E77" s="145">
        <v>42720</v>
      </c>
      <c r="F77" s="145">
        <v>43084</v>
      </c>
      <c r="G77" s="172">
        <f t="shared" si="2"/>
        <v>12.133333333333333</v>
      </c>
      <c r="H77" s="123" t="s">
        <v>2783</v>
      </c>
      <c r="I77" s="122" t="s">
        <v>986</v>
      </c>
      <c r="J77" s="122" t="s">
        <v>1009</v>
      </c>
      <c r="K77" s="124">
        <v>1294399278</v>
      </c>
      <c r="L77" s="125" t="s">
        <v>1148</v>
      </c>
      <c r="M77" s="181"/>
      <c r="N77" s="125" t="s">
        <v>27</v>
      </c>
      <c r="O77" s="125" t="s">
        <v>1148</v>
      </c>
      <c r="P77" s="81"/>
    </row>
    <row r="78" spans="1:16" s="7" customFormat="1" ht="24.75" customHeight="1" outlineLevel="1" x14ac:dyDescent="0.3">
      <c r="A78" s="144">
        <v>31</v>
      </c>
      <c r="B78" s="123" t="s">
        <v>2750</v>
      </c>
      <c r="C78" s="125" t="s">
        <v>31</v>
      </c>
      <c r="D78" s="122" t="s">
        <v>2767</v>
      </c>
      <c r="E78" s="145">
        <v>42720</v>
      </c>
      <c r="F78" s="145">
        <v>43084</v>
      </c>
      <c r="G78" s="172">
        <f t="shared" si="2"/>
        <v>12.133333333333333</v>
      </c>
      <c r="H78" s="123" t="s">
        <v>2783</v>
      </c>
      <c r="I78" s="122" t="s">
        <v>986</v>
      </c>
      <c r="J78" s="122" t="s">
        <v>1004</v>
      </c>
      <c r="K78" s="124">
        <v>1294399278</v>
      </c>
      <c r="L78" s="125" t="s">
        <v>1148</v>
      </c>
      <c r="M78" s="181"/>
      <c r="N78" s="125" t="s">
        <v>27</v>
      </c>
      <c r="O78" s="125" t="s">
        <v>1148</v>
      </c>
      <c r="P78" s="81"/>
    </row>
    <row r="79" spans="1:16" s="7" customFormat="1" ht="24.75" customHeight="1" outlineLevel="1" x14ac:dyDescent="0.3">
      <c r="A79" s="144">
        <v>32</v>
      </c>
      <c r="B79" s="123" t="s">
        <v>2750</v>
      </c>
      <c r="C79" s="125" t="s">
        <v>31</v>
      </c>
      <c r="D79" s="122" t="s">
        <v>2768</v>
      </c>
      <c r="E79" s="145">
        <v>42720</v>
      </c>
      <c r="F79" s="145">
        <v>43084</v>
      </c>
      <c r="G79" s="172">
        <f t="shared" si="2"/>
        <v>12.133333333333333</v>
      </c>
      <c r="H79" s="123" t="s">
        <v>2783</v>
      </c>
      <c r="I79" s="122" t="s">
        <v>986</v>
      </c>
      <c r="J79" s="122" t="s">
        <v>988</v>
      </c>
      <c r="K79" s="124">
        <v>2008005542</v>
      </c>
      <c r="L79" s="125" t="s">
        <v>1148</v>
      </c>
      <c r="M79" s="181"/>
      <c r="N79" s="125" t="s">
        <v>27</v>
      </c>
      <c r="O79" s="125" t="s">
        <v>1148</v>
      </c>
      <c r="P79" s="81"/>
    </row>
    <row r="80" spans="1:16" s="7" customFormat="1" ht="24.75" customHeight="1" outlineLevel="1" x14ac:dyDescent="0.3">
      <c r="A80" s="144">
        <v>33</v>
      </c>
      <c r="B80" s="123" t="s">
        <v>2750</v>
      </c>
      <c r="C80" s="125" t="s">
        <v>31</v>
      </c>
      <c r="D80" s="122" t="s">
        <v>2768</v>
      </c>
      <c r="E80" s="145">
        <v>42720</v>
      </c>
      <c r="F80" s="145">
        <v>43084</v>
      </c>
      <c r="G80" s="172">
        <f t="shared" si="2"/>
        <v>12.133333333333333</v>
      </c>
      <c r="H80" s="123" t="s">
        <v>2783</v>
      </c>
      <c r="I80" s="122" t="s">
        <v>986</v>
      </c>
      <c r="J80" s="122" t="s">
        <v>990</v>
      </c>
      <c r="K80" s="124">
        <v>2008005542</v>
      </c>
      <c r="L80" s="125" t="s">
        <v>1148</v>
      </c>
      <c r="M80" s="181"/>
      <c r="N80" s="125" t="s">
        <v>27</v>
      </c>
      <c r="O80" s="125" t="s">
        <v>1148</v>
      </c>
      <c r="P80" s="81"/>
    </row>
    <row r="81" spans="1:16" s="7" customFormat="1" ht="24.75" customHeight="1" outlineLevel="1" x14ac:dyDescent="0.3">
      <c r="A81" s="144">
        <v>34</v>
      </c>
      <c r="B81" s="123" t="s">
        <v>2750</v>
      </c>
      <c r="C81" s="125" t="s">
        <v>31</v>
      </c>
      <c r="D81" s="122" t="s">
        <v>2768</v>
      </c>
      <c r="E81" s="145">
        <v>42720</v>
      </c>
      <c r="F81" s="145">
        <v>43084</v>
      </c>
      <c r="G81" s="172">
        <f t="shared" si="2"/>
        <v>12.133333333333333</v>
      </c>
      <c r="H81" s="123" t="s">
        <v>2783</v>
      </c>
      <c r="I81" s="122" t="s">
        <v>986</v>
      </c>
      <c r="J81" s="122" t="s">
        <v>1019</v>
      </c>
      <c r="K81" s="124">
        <v>2008005542</v>
      </c>
      <c r="L81" s="125" t="s">
        <v>1148</v>
      </c>
      <c r="M81" s="181"/>
      <c r="N81" s="125" t="s">
        <v>27</v>
      </c>
      <c r="O81" s="125" t="s">
        <v>1148</v>
      </c>
      <c r="P81" s="81"/>
    </row>
    <row r="82" spans="1:16" s="7" customFormat="1" ht="24.75" customHeight="1" outlineLevel="1" x14ac:dyDescent="0.3">
      <c r="A82" s="144">
        <v>35</v>
      </c>
      <c r="B82" s="123" t="s">
        <v>2750</v>
      </c>
      <c r="C82" s="125" t="s">
        <v>31</v>
      </c>
      <c r="D82" s="122" t="s">
        <v>2769</v>
      </c>
      <c r="E82" s="145">
        <v>43085</v>
      </c>
      <c r="F82" s="145">
        <v>43434</v>
      </c>
      <c r="G82" s="172">
        <f t="shared" si="2"/>
        <v>11.633333333333333</v>
      </c>
      <c r="H82" s="123" t="s">
        <v>2784</v>
      </c>
      <c r="I82" s="122" t="s">
        <v>986</v>
      </c>
      <c r="J82" s="122" t="s">
        <v>1009</v>
      </c>
      <c r="K82" s="124">
        <v>1073431069</v>
      </c>
      <c r="L82" s="125" t="s">
        <v>1148</v>
      </c>
      <c r="M82" s="181"/>
      <c r="N82" s="125" t="s">
        <v>27</v>
      </c>
      <c r="O82" s="125" t="s">
        <v>1148</v>
      </c>
      <c r="P82" s="81"/>
    </row>
    <row r="83" spans="1:16" s="7" customFormat="1" ht="24.6" customHeight="1" outlineLevel="1" x14ac:dyDescent="0.3">
      <c r="A83" s="144">
        <v>36</v>
      </c>
      <c r="B83" s="123" t="s">
        <v>2750</v>
      </c>
      <c r="C83" s="125" t="s">
        <v>31</v>
      </c>
      <c r="D83" s="122" t="s">
        <v>2769</v>
      </c>
      <c r="E83" s="145">
        <v>43085</v>
      </c>
      <c r="F83" s="145">
        <v>43434</v>
      </c>
      <c r="G83" s="172">
        <f t="shared" si="1"/>
        <v>11.633333333333333</v>
      </c>
      <c r="H83" s="123" t="s">
        <v>2784</v>
      </c>
      <c r="I83" s="122" t="s">
        <v>986</v>
      </c>
      <c r="J83" s="122" t="s">
        <v>1004</v>
      </c>
      <c r="K83" s="124">
        <v>1073431069</v>
      </c>
      <c r="L83" s="125" t="s">
        <v>1148</v>
      </c>
      <c r="M83" s="181"/>
      <c r="N83" s="125" t="s">
        <v>27</v>
      </c>
      <c r="O83" s="125" t="s">
        <v>1148</v>
      </c>
      <c r="P83" s="81"/>
    </row>
    <row r="84" spans="1:16" s="7" customFormat="1" ht="24.75" customHeight="1" outlineLevel="1" x14ac:dyDescent="0.3">
      <c r="A84" s="144">
        <v>37</v>
      </c>
      <c r="B84" s="123" t="s">
        <v>2750</v>
      </c>
      <c r="C84" s="125" t="s">
        <v>31</v>
      </c>
      <c r="D84" s="122" t="s">
        <v>2770</v>
      </c>
      <c r="E84" s="145">
        <v>43085</v>
      </c>
      <c r="F84" s="145">
        <v>43434</v>
      </c>
      <c r="G84" s="172">
        <f t="shared" si="1"/>
        <v>11.633333333333333</v>
      </c>
      <c r="H84" s="123" t="s">
        <v>2784</v>
      </c>
      <c r="I84" s="122" t="s">
        <v>986</v>
      </c>
      <c r="J84" s="122" t="s">
        <v>992</v>
      </c>
      <c r="K84" s="124">
        <v>1520371868</v>
      </c>
      <c r="L84" s="125" t="s">
        <v>1148</v>
      </c>
      <c r="M84" s="181"/>
      <c r="N84" s="125" t="s">
        <v>27</v>
      </c>
      <c r="O84" s="125" t="s">
        <v>26</v>
      </c>
      <c r="P84" s="81"/>
    </row>
    <row r="85" spans="1:16" s="7" customFormat="1" ht="24.75" customHeight="1" outlineLevel="1" x14ac:dyDescent="0.3">
      <c r="A85" s="144">
        <v>38</v>
      </c>
      <c r="B85" s="123" t="s">
        <v>2750</v>
      </c>
      <c r="C85" s="125" t="s">
        <v>31</v>
      </c>
      <c r="D85" s="122" t="s">
        <v>2770</v>
      </c>
      <c r="E85" s="145">
        <v>43085</v>
      </c>
      <c r="F85" s="145">
        <v>43434</v>
      </c>
      <c r="G85" s="172">
        <f t="shared" si="1"/>
        <v>11.633333333333333</v>
      </c>
      <c r="H85" s="123" t="s">
        <v>2784</v>
      </c>
      <c r="I85" s="122" t="s">
        <v>986</v>
      </c>
      <c r="J85" s="122" t="s">
        <v>1030</v>
      </c>
      <c r="K85" s="124">
        <v>1520371868</v>
      </c>
      <c r="L85" s="125" t="s">
        <v>1148</v>
      </c>
      <c r="M85" s="181"/>
      <c r="N85" s="125" t="s">
        <v>27</v>
      </c>
      <c r="O85" s="125" t="s">
        <v>26</v>
      </c>
      <c r="P85" s="81"/>
    </row>
    <row r="86" spans="1:16" s="7" customFormat="1" ht="24.75" customHeight="1" outlineLevel="1" x14ac:dyDescent="0.3">
      <c r="A86" s="144">
        <v>39</v>
      </c>
      <c r="B86" s="123" t="s">
        <v>2750</v>
      </c>
      <c r="C86" s="125" t="s">
        <v>31</v>
      </c>
      <c r="D86" s="122" t="s">
        <v>2771</v>
      </c>
      <c r="E86" s="145">
        <v>43085</v>
      </c>
      <c r="F86" s="145">
        <v>43434</v>
      </c>
      <c r="G86" s="172">
        <f t="shared" si="1"/>
        <v>11.633333333333333</v>
      </c>
      <c r="H86" s="123" t="s">
        <v>2784</v>
      </c>
      <c r="I86" s="122" t="s">
        <v>986</v>
      </c>
      <c r="J86" s="122" t="s">
        <v>988</v>
      </c>
      <c r="K86" s="124">
        <v>1634974985</v>
      </c>
      <c r="L86" s="125" t="s">
        <v>1148</v>
      </c>
      <c r="M86" s="181"/>
      <c r="N86" s="125" t="s">
        <v>27</v>
      </c>
      <c r="O86" s="125" t="s">
        <v>26</v>
      </c>
      <c r="P86" s="81"/>
    </row>
    <row r="87" spans="1:16" s="7" customFormat="1" ht="24.75" customHeight="1" outlineLevel="1" x14ac:dyDescent="0.3">
      <c r="A87" s="144">
        <v>40</v>
      </c>
      <c r="B87" s="123" t="s">
        <v>2750</v>
      </c>
      <c r="C87" s="125" t="s">
        <v>31</v>
      </c>
      <c r="D87" s="122" t="s">
        <v>2771</v>
      </c>
      <c r="E87" s="145">
        <v>43085</v>
      </c>
      <c r="F87" s="145">
        <v>43434</v>
      </c>
      <c r="G87" s="172">
        <f t="shared" si="1"/>
        <v>11.633333333333333</v>
      </c>
      <c r="H87" s="123" t="s">
        <v>2784</v>
      </c>
      <c r="I87" s="122" t="s">
        <v>986</v>
      </c>
      <c r="J87" s="122" t="s">
        <v>990</v>
      </c>
      <c r="K87" s="124">
        <v>1634974985</v>
      </c>
      <c r="L87" s="125" t="s">
        <v>1148</v>
      </c>
      <c r="M87" s="181"/>
      <c r="N87" s="125" t="s">
        <v>27</v>
      </c>
      <c r="O87" s="125" t="s">
        <v>26</v>
      </c>
      <c r="P87" s="81"/>
    </row>
    <row r="88" spans="1:16" s="7" customFormat="1" ht="24.75" customHeight="1" outlineLevel="1" x14ac:dyDescent="0.3">
      <c r="A88" s="144">
        <v>41</v>
      </c>
      <c r="B88" s="123" t="s">
        <v>2750</v>
      </c>
      <c r="C88" s="125" t="s">
        <v>31</v>
      </c>
      <c r="D88" s="122" t="s">
        <v>2771</v>
      </c>
      <c r="E88" s="145">
        <v>43085</v>
      </c>
      <c r="F88" s="145">
        <v>43434</v>
      </c>
      <c r="G88" s="172">
        <f t="shared" si="1"/>
        <v>11.633333333333333</v>
      </c>
      <c r="H88" s="123" t="s">
        <v>2784</v>
      </c>
      <c r="I88" s="122" t="s">
        <v>986</v>
      </c>
      <c r="J88" s="122" t="s">
        <v>1019</v>
      </c>
      <c r="K88" s="124">
        <v>1634974985</v>
      </c>
      <c r="L88" s="125" t="s">
        <v>1148</v>
      </c>
      <c r="M88" s="181"/>
      <c r="N88" s="125" t="s">
        <v>27</v>
      </c>
      <c r="O88" s="125" t="s">
        <v>26</v>
      </c>
      <c r="P88" s="81"/>
    </row>
    <row r="89" spans="1:16" s="7" customFormat="1" ht="24.75" customHeight="1" outlineLevel="1" x14ac:dyDescent="0.3">
      <c r="A89" s="144">
        <v>42</v>
      </c>
      <c r="B89" s="123" t="s">
        <v>2750</v>
      </c>
      <c r="C89" s="125" t="s">
        <v>31</v>
      </c>
      <c r="D89" s="122" t="s">
        <v>2772</v>
      </c>
      <c r="E89" s="145">
        <v>43493</v>
      </c>
      <c r="F89" s="145">
        <v>43830</v>
      </c>
      <c r="G89" s="172">
        <f t="shared" si="1"/>
        <v>11.233333333333333</v>
      </c>
      <c r="H89" s="123" t="s">
        <v>2785</v>
      </c>
      <c r="I89" s="122" t="s">
        <v>986</v>
      </c>
      <c r="J89" s="122" t="s">
        <v>992</v>
      </c>
      <c r="K89" s="124">
        <v>1367337275</v>
      </c>
      <c r="L89" s="125" t="s">
        <v>1148</v>
      </c>
      <c r="M89" s="181"/>
      <c r="N89" s="125" t="s">
        <v>27</v>
      </c>
      <c r="O89" s="125" t="s">
        <v>1148</v>
      </c>
      <c r="P89" s="81"/>
    </row>
    <row r="90" spans="1:16" s="7" customFormat="1" ht="24.75" customHeight="1" outlineLevel="1" x14ac:dyDescent="0.3">
      <c r="A90" s="144">
        <v>43</v>
      </c>
      <c r="B90" s="123" t="s">
        <v>2750</v>
      </c>
      <c r="C90" s="125" t="s">
        <v>31</v>
      </c>
      <c r="D90" s="122" t="s">
        <v>2772</v>
      </c>
      <c r="E90" s="145">
        <v>43493</v>
      </c>
      <c r="F90" s="145">
        <v>43830</v>
      </c>
      <c r="G90" s="172">
        <f t="shared" si="1"/>
        <v>11.233333333333333</v>
      </c>
      <c r="H90" s="123" t="s">
        <v>2785</v>
      </c>
      <c r="I90" s="122" t="s">
        <v>986</v>
      </c>
      <c r="J90" s="122" t="s">
        <v>1030</v>
      </c>
      <c r="K90" s="124">
        <v>1367337275</v>
      </c>
      <c r="L90" s="125" t="s">
        <v>1148</v>
      </c>
      <c r="M90" s="181"/>
      <c r="N90" s="125" t="s">
        <v>27</v>
      </c>
      <c r="O90" s="125" t="s">
        <v>1148</v>
      </c>
      <c r="P90" s="81"/>
    </row>
    <row r="91" spans="1:16" s="7" customFormat="1" ht="24.75" customHeight="1" outlineLevel="1" x14ac:dyDescent="0.3">
      <c r="A91" s="144">
        <v>44</v>
      </c>
      <c r="B91" s="123" t="s">
        <v>2750</v>
      </c>
      <c r="C91" s="125" t="s">
        <v>31</v>
      </c>
      <c r="D91" s="122" t="s">
        <v>2773</v>
      </c>
      <c r="E91" s="145">
        <v>43493</v>
      </c>
      <c r="F91" s="145">
        <v>43830</v>
      </c>
      <c r="G91" s="172">
        <f t="shared" si="1"/>
        <v>11.233333333333333</v>
      </c>
      <c r="H91" s="123" t="s">
        <v>2785</v>
      </c>
      <c r="I91" s="122" t="s">
        <v>986</v>
      </c>
      <c r="J91" s="122" t="s">
        <v>1009</v>
      </c>
      <c r="K91" s="124">
        <v>936532380</v>
      </c>
      <c r="L91" s="125" t="s">
        <v>1148</v>
      </c>
      <c r="M91" s="181"/>
      <c r="N91" s="125" t="s">
        <v>27</v>
      </c>
      <c r="O91" s="125" t="s">
        <v>1148</v>
      </c>
      <c r="P91" s="81"/>
    </row>
    <row r="92" spans="1:16" s="7" customFormat="1" ht="24.75" customHeight="1" outlineLevel="1" x14ac:dyDescent="0.3">
      <c r="A92" s="144">
        <v>45</v>
      </c>
      <c r="B92" s="123" t="s">
        <v>2750</v>
      </c>
      <c r="C92" s="125" t="s">
        <v>31</v>
      </c>
      <c r="D92" s="122" t="s">
        <v>2773</v>
      </c>
      <c r="E92" s="145">
        <v>43493</v>
      </c>
      <c r="F92" s="145">
        <v>43830</v>
      </c>
      <c r="G92" s="172">
        <f t="shared" si="1"/>
        <v>11.233333333333333</v>
      </c>
      <c r="H92" s="123" t="s">
        <v>2785</v>
      </c>
      <c r="I92" s="122" t="s">
        <v>986</v>
      </c>
      <c r="J92" s="122" t="s">
        <v>1004</v>
      </c>
      <c r="K92" s="124">
        <v>936532380</v>
      </c>
      <c r="L92" s="125" t="s">
        <v>1148</v>
      </c>
      <c r="M92" s="181"/>
      <c r="N92" s="125" t="s">
        <v>27</v>
      </c>
      <c r="O92" s="125" t="s">
        <v>1148</v>
      </c>
      <c r="P92" s="81"/>
    </row>
    <row r="93" spans="1:16" s="7" customFormat="1" ht="24.75" customHeight="1" outlineLevel="1" x14ac:dyDescent="0.3">
      <c r="A93" s="144">
        <v>46</v>
      </c>
      <c r="B93" s="123" t="s">
        <v>2750</v>
      </c>
      <c r="C93" s="125" t="s">
        <v>31</v>
      </c>
      <c r="D93" s="122" t="s">
        <v>2774</v>
      </c>
      <c r="E93" s="145">
        <v>43493</v>
      </c>
      <c r="F93" s="145">
        <v>43830</v>
      </c>
      <c r="G93" s="172">
        <f t="shared" si="1"/>
        <v>11.233333333333333</v>
      </c>
      <c r="H93" s="123" t="s">
        <v>2785</v>
      </c>
      <c r="I93" s="122" t="s">
        <v>986</v>
      </c>
      <c r="J93" s="122" t="s">
        <v>988</v>
      </c>
      <c r="K93" s="124">
        <v>1432894541</v>
      </c>
      <c r="L93" s="125" t="s">
        <v>1148</v>
      </c>
      <c r="M93" s="181"/>
      <c r="N93" s="125" t="s">
        <v>27</v>
      </c>
      <c r="O93" s="125" t="s">
        <v>1148</v>
      </c>
      <c r="P93" s="81"/>
    </row>
    <row r="94" spans="1:16" s="7" customFormat="1" ht="24.75" customHeight="1" outlineLevel="1" x14ac:dyDescent="0.3">
      <c r="A94" s="144">
        <v>47</v>
      </c>
      <c r="B94" s="123" t="s">
        <v>2750</v>
      </c>
      <c r="C94" s="125" t="s">
        <v>31</v>
      </c>
      <c r="D94" s="122" t="s">
        <v>2774</v>
      </c>
      <c r="E94" s="145">
        <v>43493</v>
      </c>
      <c r="F94" s="145">
        <v>43830</v>
      </c>
      <c r="G94" s="172">
        <f t="shared" si="1"/>
        <v>11.233333333333333</v>
      </c>
      <c r="H94" s="123" t="s">
        <v>2785</v>
      </c>
      <c r="I94" s="122" t="s">
        <v>986</v>
      </c>
      <c r="J94" s="122" t="s">
        <v>990</v>
      </c>
      <c r="K94" s="124">
        <v>1432894541</v>
      </c>
      <c r="L94" s="125" t="s">
        <v>1148</v>
      </c>
      <c r="M94" s="181"/>
      <c r="N94" s="125" t="s">
        <v>27</v>
      </c>
      <c r="O94" s="125" t="s">
        <v>1148</v>
      </c>
      <c r="P94" s="81"/>
    </row>
    <row r="95" spans="1:16" s="7" customFormat="1" ht="24.75" customHeight="1" outlineLevel="1" x14ac:dyDescent="0.3">
      <c r="A95" s="144">
        <v>48</v>
      </c>
      <c r="B95" s="123" t="s">
        <v>2750</v>
      </c>
      <c r="C95" s="125" t="s">
        <v>31</v>
      </c>
      <c r="D95" s="122" t="s">
        <v>2774</v>
      </c>
      <c r="E95" s="145">
        <v>43493</v>
      </c>
      <c r="F95" s="145">
        <v>43830</v>
      </c>
      <c r="G95" s="172">
        <f t="shared" si="1"/>
        <v>11.233333333333333</v>
      </c>
      <c r="H95" s="123" t="s">
        <v>2785</v>
      </c>
      <c r="I95" s="122" t="s">
        <v>986</v>
      </c>
      <c r="J95" s="122" t="s">
        <v>1019</v>
      </c>
      <c r="K95" s="124">
        <v>1432894541</v>
      </c>
      <c r="L95" s="125" t="s">
        <v>1148</v>
      </c>
      <c r="M95" s="181"/>
      <c r="N95" s="125" t="s">
        <v>27</v>
      </c>
      <c r="O95" s="125" t="s">
        <v>1148</v>
      </c>
      <c r="P95" s="81"/>
    </row>
    <row r="96" spans="1:16" s="7" customFormat="1" ht="24.75" customHeight="1" outlineLevel="1" x14ac:dyDescent="0.3">
      <c r="A96" s="144">
        <v>49</v>
      </c>
      <c r="B96" s="123" t="s">
        <v>2750</v>
      </c>
      <c r="C96" s="125" t="s">
        <v>31</v>
      </c>
      <c r="D96" s="122" t="s">
        <v>2775</v>
      </c>
      <c r="E96" s="145">
        <v>43952</v>
      </c>
      <c r="F96" s="145">
        <v>44196</v>
      </c>
      <c r="G96" s="172">
        <f t="shared" si="1"/>
        <v>8.1333333333333329</v>
      </c>
      <c r="H96" s="123" t="s">
        <v>2786</v>
      </c>
      <c r="I96" s="122" t="s">
        <v>986</v>
      </c>
      <c r="J96" s="122" t="s">
        <v>1009</v>
      </c>
      <c r="K96" s="124">
        <v>1010400228</v>
      </c>
      <c r="L96" s="125" t="s">
        <v>1148</v>
      </c>
      <c r="M96" s="181"/>
      <c r="N96" s="125" t="s">
        <v>1151</v>
      </c>
      <c r="O96" s="125" t="s">
        <v>1148</v>
      </c>
      <c r="P96" s="81"/>
    </row>
    <row r="97" spans="1:16" s="7" customFormat="1" ht="24.75" customHeight="1" outlineLevel="1" x14ac:dyDescent="0.3">
      <c r="A97" s="144">
        <v>50</v>
      </c>
      <c r="B97" s="123" t="s">
        <v>2750</v>
      </c>
      <c r="C97" s="125" t="s">
        <v>31</v>
      </c>
      <c r="D97" s="122" t="s">
        <v>2776</v>
      </c>
      <c r="E97" s="145">
        <v>43952</v>
      </c>
      <c r="F97" s="145">
        <v>44196</v>
      </c>
      <c r="G97" s="172">
        <f t="shared" si="1"/>
        <v>8.1333333333333329</v>
      </c>
      <c r="H97" s="123" t="s">
        <v>2786</v>
      </c>
      <c r="I97" s="122" t="s">
        <v>986</v>
      </c>
      <c r="J97" s="122" t="s">
        <v>1004</v>
      </c>
      <c r="K97" s="124">
        <v>5633116752</v>
      </c>
      <c r="L97" s="125" t="s">
        <v>1148</v>
      </c>
      <c r="M97" s="181"/>
      <c r="N97" s="125" t="s">
        <v>1151</v>
      </c>
      <c r="O97" s="125" t="s">
        <v>1148</v>
      </c>
      <c r="P97" s="81"/>
    </row>
    <row r="98" spans="1:16" s="7" customFormat="1" ht="24.75" customHeight="1" outlineLevel="1" x14ac:dyDescent="0.3">
      <c r="A98" s="144">
        <v>51</v>
      </c>
      <c r="B98" s="123" t="s">
        <v>2750</v>
      </c>
      <c r="C98" s="125" t="s">
        <v>31</v>
      </c>
      <c r="D98" s="122" t="s">
        <v>2776</v>
      </c>
      <c r="E98" s="145">
        <v>43952</v>
      </c>
      <c r="F98" s="145">
        <v>44196</v>
      </c>
      <c r="G98" s="172">
        <f t="shared" si="1"/>
        <v>8.1333333333333329</v>
      </c>
      <c r="H98" s="123" t="s">
        <v>2786</v>
      </c>
      <c r="I98" s="122" t="s">
        <v>986</v>
      </c>
      <c r="J98" s="122" t="s">
        <v>1006</v>
      </c>
      <c r="K98" s="124">
        <v>5633116752</v>
      </c>
      <c r="L98" s="125" t="s">
        <v>1148</v>
      </c>
      <c r="M98" s="181"/>
      <c r="N98" s="125" t="s">
        <v>1151</v>
      </c>
      <c r="O98" s="125" t="s">
        <v>1148</v>
      </c>
      <c r="P98" s="81"/>
    </row>
    <row r="99" spans="1:16" s="7" customFormat="1" ht="24.75" customHeight="1" outlineLevel="1" x14ac:dyDescent="0.3">
      <c r="A99" s="144">
        <v>52</v>
      </c>
      <c r="B99" s="123" t="s">
        <v>2750</v>
      </c>
      <c r="C99" s="125" t="s">
        <v>31</v>
      </c>
      <c r="D99" s="122" t="s">
        <v>2776</v>
      </c>
      <c r="E99" s="145">
        <v>43952</v>
      </c>
      <c r="F99" s="145">
        <v>44196</v>
      </c>
      <c r="G99" s="172">
        <f t="shared" si="1"/>
        <v>8.1333333333333329</v>
      </c>
      <c r="H99" s="123" t="s">
        <v>2786</v>
      </c>
      <c r="I99" s="122" t="s">
        <v>986</v>
      </c>
      <c r="J99" s="122" t="s">
        <v>1008</v>
      </c>
      <c r="K99" s="124">
        <v>5633116752</v>
      </c>
      <c r="L99" s="125" t="s">
        <v>1148</v>
      </c>
      <c r="M99" s="181"/>
      <c r="N99" s="125" t="s">
        <v>1151</v>
      </c>
      <c r="O99" s="125" t="s">
        <v>1148</v>
      </c>
      <c r="P99" s="81"/>
    </row>
    <row r="100" spans="1:16" s="7" customFormat="1" ht="24.75" customHeight="1" outlineLevel="1" x14ac:dyDescent="0.3">
      <c r="A100" s="144">
        <v>53</v>
      </c>
      <c r="B100" s="123" t="s">
        <v>2750</v>
      </c>
      <c r="C100" s="125" t="s">
        <v>31</v>
      </c>
      <c r="D100" s="122" t="s">
        <v>2776</v>
      </c>
      <c r="E100" s="145">
        <v>43952</v>
      </c>
      <c r="F100" s="145">
        <v>44196</v>
      </c>
      <c r="G100" s="172">
        <f t="shared" si="1"/>
        <v>8.1333333333333329</v>
      </c>
      <c r="H100" s="123" t="s">
        <v>2786</v>
      </c>
      <c r="I100" s="122" t="s">
        <v>986</v>
      </c>
      <c r="J100" s="122" t="s">
        <v>1018</v>
      </c>
      <c r="K100" s="124">
        <v>5633116752</v>
      </c>
      <c r="L100" s="125" t="s">
        <v>1148</v>
      </c>
      <c r="M100" s="181"/>
      <c r="N100" s="125" t="s">
        <v>1151</v>
      </c>
      <c r="O100" s="125" t="s">
        <v>1148</v>
      </c>
      <c r="P100" s="81"/>
    </row>
    <row r="101" spans="1:16" s="7" customFormat="1" ht="24.75" customHeight="1" outlineLevel="1" x14ac:dyDescent="0.3">
      <c r="A101" s="144">
        <v>54</v>
      </c>
      <c r="B101" s="123" t="s">
        <v>2750</v>
      </c>
      <c r="C101" s="125" t="s">
        <v>31</v>
      </c>
      <c r="D101" s="122" t="s">
        <v>2776</v>
      </c>
      <c r="E101" s="145">
        <v>43952</v>
      </c>
      <c r="F101" s="145">
        <v>44196</v>
      </c>
      <c r="G101" s="172">
        <f t="shared" si="1"/>
        <v>8.1333333333333329</v>
      </c>
      <c r="H101" s="123" t="s">
        <v>2786</v>
      </c>
      <c r="I101" s="122" t="s">
        <v>986</v>
      </c>
      <c r="J101" s="122" t="s">
        <v>1013</v>
      </c>
      <c r="K101" s="124">
        <v>5633116752</v>
      </c>
      <c r="L101" s="125" t="s">
        <v>1148</v>
      </c>
      <c r="M101" s="181"/>
      <c r="N101" s="125" t="s">
        <v>1151</v>
      </c>
      <c r="O101" s="125" t="s">
        <v>1148</v>
      </c>
      <c r="P101" s="81"/>
    </row>
    <row r="102" spans="1:16" s="7" customFormat="1" ht="24.75" customHeight="1" outlineLevel="1" x14ac:dyDescent="0.3">
      <c r="A102" s="144">
        <v>55</v>
      </c>
      <c r="B102" s="123" t="s">
        <v>2750</v>
      </c>
      <c r="C102" s="125" t="s">
        <v>31</v>
      </c>
      <c r="D102" s="122" t="s">
        <v>2777</v>
      </c>
      <c r="E102" s="145">
        <v>43878</v>
      </c>
      <c r="F102" s="145">
        <v>44196</v>
      </c>
      <c r="G102" s="172">
        <f t="shared" si="1"/>
        <v>10.6</v>
      </c>
      <c r="H102" s="123" t="s">
        <v>2786</v>
      </c>
      <c r="I102" s="122" t="s">
        <v>986</v>
      </c>
      <c r="J102" s="122" t="s">
        <v>991</v>
      </c>
      <c r="K102" s="124">
        <v>4682519518</v>
      </c>
      <c r="L102" s="125" t="s">
        <v>1148</v>
      </c>
      <c r="M102" s="181"/>
      <c r="N102" s="125" t="s">
        <v>1151</v>
      </c>
      <c r="O102" s="125" t="s">
        <v>1148</v>
      </c>
      <c r="P102" s="81"/>
    </row>
    <row r="103" spans="1:16" s="7" customFormat="1" ht="24.75" customHeight="1" outlineLevel="1" x14ac:dyDescent="0.3">
      <c r="A103" s="144">
        <v>56</v>
      </c>
      <c r="B103" s="123" t="s">
        <v>2750</v>
      </c>
      <c r="C103" s="125" t="s">
        <v>31</v>
      </c>
      <c r="D103" s="122" t="s">
        <v>2777</v>
      </c>
      <c r="E103" s="145">
        <v>43878</v>
      </c>
      <c r="F103" s="145">
        <v>44196</v>
      </c>
      <c r="G103" s="172">
        <f t="shared" si="1"/>
        <v>10.6</v>
      </c>
      <c r="H103" s="123" t="s">
        <v>2786</v>
      </c>
      <c r="I103" s="122" t="s">
        <v>986</v>
      </c>
      <c r="J103" s="122" t="s">
        <v>992</v>
      </c>
      <c r="K103" s="124">
        <v>4682519518</v>
      </c>
      <c r="L103" s="125" t="s">
        <v>1148</v>
      </c>
      <c r="M103" s="181"/>
      <c r="N103" s="125" t="s">
        <v>1151</v>
      </c>
      <c r="O103" s="125" t="s">
        <v>1148</v>
      </c>
      <c r="P103" s="81"/>
    </row>
    <row r="104" spans="1:16" s="7" customFormat="1" ht="24.75" customHeight="1" outlineLevel="1" x14ac:dyDescent="0.3">
      <c r="A104" s="144">
        <v>57</v>
      </c>
      <c r="B104" s="123" t="s">
        <v>2750</v>
      </c>
      <c r="C104" s="125" t="s">
        <v>31</v>
      </c>
      <c r="D104" s="122" t="s">
        <v>2777</v>
      </c>
      <c r="E104" s="145">
        <v>43878</v>
      </c>
      <c r="F104" s="145">
        <v>44196</v>
      </c>
      <c r="G104" s="172">
        <f t="shared" si="1"/>
        <v>10.6</v>
      </c>
      <c r="H104" s="123" t="s">
        <v>2786</v>
      </c>
      <c r="I104" s="122" t="s">
        <v>986</v>
      </c>
      <c r="J104" s="122" t="s">
        <v>993</v>
      </c>
      <c r="K104" s="124">
        <v>4682519518</v>
      </c>
      <c r="L104" s="125" t="s">
        <v>1148</v>
      </c>
      <c r="M104" s="181"/>
      <c r="N104" s="125" t="s">
        <v>1151</v>
      </c>
      <c r="O104" s="125" t="s">
        <v>1148</v>
      </c>
      <c r="P104" s="81"/>
    </row>
    <row r="105" spans="1:16" s="7" customFormat="1" ht="24.75" customHeight="1" outlineLevel="1" x14ac:dyDescent="0.3">
      <c r="A105" s="144">
        <v>58</v>
      </c>
      <c r="B105" s="123" t="s">
        <v>2750</v>
      </c>
      <c r="C105" s="125" t="s">
        <v>31</v>
      </c>
      <c r="D105" s="122" t="s">
        <v>2777</v>
      </c>
      <c r="E105" s="145">
        <v>43878</v>
      </c>
      <c r="F105" s="145">
        <v>44196</v>
      </c>
      <c r="G105" s="172">
        <f t="shared" si="1"/>
        <v>10.6</v>
      </c>
      <c r="H105" s="123" t="s">
        <v>2786</v>
      </c>
      <c r="I105" s="122" t="s">
        <v>986</v>
      </c>
      <c r="J105" s="122" t="s">
        <v>1011</v>
      </c>
      <c r="K105" s="124">
        <v>4682519518</v>
      </c>
      <c r="L105" s="125" t="s">
        <v>1148</v>
      </c>
      <c r="M105" s="181"/>
      <c r="N105" s="125" t="s">
        <v>1151</v>
      </c>
      <c r="O105" s="125" t="s">
        <v>1148</v>
      </c>
      <c r="P105" s="81"/>
    </row>
    <row r="106" spans="1:16" s="7" customFormat="1" ht="24.75" customHeight="1" outlineLevel="1" x14ac:dyDescent="0.3">
      <c r="A106" s="144">
        <v>59</v>
      </c>
      <c r="B106" s="123" t="s">
        <v>2750</v>
      </c>
      <c r="C106" s="125" t="s">
        <v>31</v>
      </c>
      <c r="D106" s="122" t="s">
        <v>2777</v>
      </c>
      <c r="E106" s="145">
        <v>43878</v>
      </c>
      <c r="F106" s="145">
        <v>44196</v>
      </c>
      <c r="G106" s="172">
        <f t="shared" si="1"/>
        <v>10.6</v>
      </c>
      <c r="H106" s="123" t="s">
        <v>2786</v>
      </c>
      <c r="I106" s="122" t="s">
        <v>986</v>
      </c>
      <c r="J106" s="122" t="s">
        <v>1028</v>
      </c>
      <c r="K106" s="124">
        <v>4682519518</v>
      </c>
      <c r="L106" s="125" t="s">
        <v>1148</v>
      </c>
      <c r="M106" s="181"/>
      <c r="N106" s="125" t="s">
        <v>1151</v>
      </c>
      <c r="O106" s="125" t="s">
        <v>1148</v>
      </c>
      <c r="P106" s="81"/>
    </row>
    <row r="107" spans="1:16" s="7" customFormat="1" ht="24.75" customHeight="1" outlineLevel="1" thickBot="1" x14ac:dyDescent="0.35">
      <c r="A107" s="144">
        <v>60</v>
      </c>
      <c r="B107" s="123" t="s">
        <v>2750</v>
      </c>
      <c r="C107" s="125" t="s">
        <v>31</v>
      </c>
      <c r="D107" s="122" t="s">
        <v>2777</v>
      </c>
      <c r="E107" s="145">
        <v>43878</v>
      </c>
      <c r="F107" s="145">
        <v>44196</v>
      </c>
      <c r="G107" s="172">
        <f t="shared" si="1"/>
        <v>10.6</v>
      </c>
      <c r="H107" s="123" t="s">
        <v>2786</v>
      </c>
      <c r="I107" s="122" t="s">
        <v>986</v>
      </c>
      <c r="J107" s="122" t="s">
        <v>1030</v>
      </c>
      <c r="K107" s="124">
        <v>4682519518</v>
      </c>
      <c r="L107" s="125" t="s">
        <v>1148</v>
      </c>
      <c r="M107" s="181"/>
      <c r="N107" s="125" t="s">
        <v>1151</v>
      </c>
      <c r="O107" s="125" t="s">
        <v>1148</v>
      </c>
      <c r="P107" s="81"/>
    </row>
    <row r="108" spans="1:16" ht="29.4" customHeight="1" thickBot="1" x14ac:dyDescent="0.35">
      <c r="O108" s="185"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t="s">
        <v>2787</v>
      </c>
      <c r="E114" s="145">
        <v>44166</v>
      </c>
      <c r="F114" s="145">
        <v>44773</v>
      </c>
      <c r="G114" s="172">
        <f>IF(AND(E114&lt;&gt;"",F114&lt;&gt;""),((F114-E114)/30),"")</f>
        <v>20.233333333333334</v>
      </c>
      <c r="H114" s="123" t="s">
        <v>2789</v>
      </c>
      <c r="I114" s="122" t="s">
        <v>986</v>
      </c>
      <c r="J114" s="122" t="s">
        <v>1011</v>
      </c>
      <c r="K114" s="124">
        <v>937265025</v>
      </c>
      <c r="L114" s="102">
        <f>+IF(AND(K114&gt;0,O114="Ejecución"),(K114/877802)*Tabla283[[#This Row],[% participación]],IF(AND(K114&gt;0,O114&lt;&gt;"Ejecución"),"-",""))</f>
        <v>1067.7408174052919</v>
      </c>
      <c r="M114" s="125" t="s">
        <v>1148</v>
      </c>
      <c r="N114" s="181">
        <f>+IF(M116="No",1,IF(M116="Si","Ingrese %",""))</f>
        <v>1</v>
      </c>
      <c r="O114" s="177" t="s">
        <v>1150</v>
      </c>
      <c r="P114" s="80"/>
    </row>
    <row r="115" spans="1:16" s="6" customFormat="1" ht="24.75" customHeight="1" x14ac:dyDescent="0.3">
      <c r="A115" s="143">
        <v>2</v>
      </c>
      <c r="B115" s="175" t="s">
        <v>2672</v>
      </c>
      <c r="C115" s="176" t="s">
        <v>31</v>
      </c>
      <c r="D115" s="122" t="s">
        <v>2788</v>
      </c>
      <c r="E115" s="145">
        <v>44166</v>
      </c>
      <c r="F115" s="145">
        <v>44773</v>
      </c>
      <c r="G115" s="172">
        <f t="shared" ref="G115:G160" si="3">IF(AND(E115&lt;&gt;"",F115&lt;&gt;""),((F115-E115)/30),"")</f>
        <v>20.233333333333334</v>
      </c>
      <c r="H115" s="123" t="s">
        <v>2789</v>
      </c>
      <c r="I115" s="122" t="s">
        <v>986</v>
      </c>
      <c r="J115" s="122" t="s">
        <v>1009</v>
      </c>
      <c r="K115" s="68">
        <v>411360280</v>
      </c>
      <c r="L115" s="102">
        <f>+IF(AND(K115&gt;0,O115="Ejecución"),(K115/877802)*Tabla283[[#This Row],[% participación]],IF(AND(K115&gt;0,O115&lt;&gt;"Ejecución"),"-",""))</f>
        <v>468.62536198368196</v>
      </c>
      <c r="M115" s="125" t="s">
        <v>1148</v>
      </c>
      <c r="N115" s="181">
        <f>+IF(M116="No",1,IF(M116="Si","Ingrese %",""))</f>
        <v>1</v>
      </c>
      <c r="O115" s="177" t="s">
        <v>1150</v>
      </c>
      <c r="P115" s="80"/>
    </row>
    <row r="116" spans="1:16" s="6" customFormat="1" ht="24.75" customHeight="1" x14ac:dyDescent="0.3">
      <c r="A116" s="143">
        <v>3</v>
      </c>
      <c r="B116" s="175" t="s">
        <v>2672</v>
      </c>
      <c r="C116" s="176" t="s">
        <v>31</v>
      </c>
      <c r="D116" s="122" t="s">
        <v>2775</v>
      </c>
      <c r="E116" s="145">
        <v>43952</v>
      </c>
      <c r="F116" s="145">
        <v>44196</v>
      </c>
      <c r="G116" s="172">
        <f t="shared" si="3"/>
        <v>8.1333333333333329</v>
      </c>
      <c r="H116" s="123" t="s">
        <v>2786</v>
      </c>
      <c r="I116" s="122" t="s">
        <v>986</v>
      </c>
      <c r="J116" s="122" t="s">
        <v>1009</v>
      </c>
      <c r="K116" s="68">
        <v>1010400228</v>
      </c>
      <c r="L116" s="102">
        <f>+IF(AND(K116&gt;0,O116="Ejecución"),(K116/877802)*Tabla283[[#This Row],[% participación]],IF(AND(K116&gt;0,O116&lt;&gt;"Ejecución"),"-",""))</f>
        <v>1151.0571039938391</v>
      </c>
      <c r="M116" s="125" t="s">
        <v>1148</v>
      </c>
      <c r="N116" s="181">
        <f t="shared" ref="N116:N160" si="4">+IF(M116="No",1,IF(M116="Si","Ingrese %",""))</f>
        <v>1</v>
      </c>
      <c r="O116" s="177" t="s">
        <v>1150</v>
      </c>
      <c r="P116" s="80"/>
    </row>
    <row r="117" spans="1:16" s="6" customFormat="1" ht="24.75" customHeight="1" outlineLevel="1" x14ac:dyDescent="0.3">
      <c r="A117" s="143">
        <v>4</v>
      </c>
      <c r="B117" s="175" t="s">
        <v>2672</v>
      </c>
      <c r="C117" s="176" t="s">
        <v>31</v>
      </c>
      <c r="D117" s="122" t="s">
        <v>2776</v>
      </c>
      <c r="E117" s="145">
        <v>43952</v>
      </c>
      <c r="F117" s="145">
        <v>44196</v>
      </c>
      <c r="G117" s="172">
        <f t="shared" si="3"/>
        <v>8.1333333333333329</v>
      </c>
      <c r="H117" s="123" t="s">
        <v>2786</v>
      </c>
      <c r="I117" s="122" t="s">
        <v>986</v>
      </c>
      <c r="J117" s="122" t="s">
        <v>1004</v>
      </c>
      <c r="K117" s="68">
        <v>5633116752</v>
      </c>
      <c r="L117" s="102">
        <f>+IF(AND(K117&gt;0,O117="Ejecución"),(K117/877802)*Tabla283[[#This Row],[% participación]],IF(AND(K117&gt;0,O117&lt;&gt;"Ejecución"),"-",""))</f>
        <v>6417.2976958357349</v>
      </c>
      <c r="M117" s="125" t="s">
        <v>1148</v>
      </c>
      <c r="N117" s="181">
        <f t="shared" si="4"/>
        <v>1</v>
      </c>
      <c r="O117" s="177" t="s">
        <v>1150</v>
      </c>
      <c r="P117" s="80"/>
    </row>
    <row r="118" spans="1:16" s="7" customFormat="1" ht="24.75" customHeight="1" outlineLevel="1" x14ac:dyDescent="0.3">
      <c r="A118" s="144">
        <v>5</v>
      </c>
      <c r="B118" s="175" t="s">
        <v>2672</v>
      </c>
      <c r="C118" s="176" t="s">
        <v>31</v>
      </c>
      <c r="D118" s="122" t="s">
        <v>2776</v>
      </c>
      <c r="E118" s="145">
        <v>43952</v>
      </c>
      <c r="F118" s="145">
        <v>44196</v>
      </c>
      <c r="G118" s="172">
        <f t="shared" si="3"/>
        <v>8.1333333333333329</v>
      </c>
      <c r="H118" s="123" t="s">
        <v>2786</v>
      </c>
      <c r="I118" s="122" t="s">
        <v>986</v>
      </c>
      <c r="J118" s="122" t="s">
        <v>1006</v>
      </c>
      <c r="K118" s="68"/>
      <c r="L118" s="102" t="str">
        <f>+IF(AND(K118&gt;0,O118="Ejecución"),(K118/877802)*Tabla283[[#This Row],[% participación]],IF(AND(K118&gt;0,O118&lt;&gt;"Ejecución"),"-",""))</f>
        <v/>
      </c>
      <c r="M118" s="125" t="s">
        <v>1148</v>
      </c>
      <c r="N118" s="181">
        <f t="shared" si="4"/>
        <v>1</v>
      </c>
      <c r="O118" s="177" t="s">
        <v>1150</v>
      </c>
      <c r="P118" s="81"/>
    </row>
    <row r="119" spans="1:16" s="7" customFormat="1" ht="24.75" customHeight="1" outlineLevel="1" x14ac:dyDescent="0.3">
      <c r="A119" s="144">
        <v>6</v>
      </c>
      <c r="B119" s="175" t="s">
        <v>2672</v>
      </c>
      <c r="C119" s="176" t="s">
        <v>31</v>
      </c>
      <c r="D119" s="122" t="s">
        <v>2776</v>
      </c>
      <c r="E119" s="145">
        <v>43952</v>
      </c>
      <c r="F119" s="145">
        <v>44196</v>
      </c>
      <c r="G119" s="172">
        <f t="shared" si="3"/>
        <v>8.1333333333333329</v>
      </c>
      <c r="H119" s="123" t="s">
        <v>2786</v>
      </c>
      <c r="I119" s="122" t="s">
        <v>986</v>
      </c>
      <c r="J119" s="122" t="s">
        <v>1008</v>
      </c>
      <c r="K119" s="68"/>
      <c r="L119" s="102" t="str">
        <f>+IF(AND(K119&gt;0,O119="Ejecución"),(K119/877802)*Tabla283[[#This Row],[% participación]],IF(AND(K119&gt;0,O119&lt;&gt;"Ejecución"),"-",""))</f>
        <v/>
      </c>
      <c r="M119" s="125" t="s">
        <v>1148</v>
      </c>
      <c r="N119" s="181">
        <f t="shared" si="4"/>
        <v>1</v>
      </c>
      <c r="O119" s="177" t="s">
        <v>1150</v>
      </c>
      <c r="P119" s="81"/>
    </row>
    <row r="120" spans="1:16" s="7" customFormat="1" ht="24.75" customHeight="1" outlineLevel="1" x14ac:dyDescent="0.3">
      <c r="A120" s="144">
        <v>7</v>
      </c>
      <c r="B120" s="175" t="s">
        <v>2672</v>
      </c>
      <c r="C120" s="176" t="s">
        <v>31</v>
      </c>
      <c r="D120" s="122" t="s">
        <v>2776</v>
      </c>
      <c r="E120" s="145">
        <v>43952</v>
      </c>
      <c r="F120" s="145">
        <v>44196</v>
      </c>
      <c r="G120" s="172">
        <f t="shared" si="3"/>
        <v>8.1333333333333329</v>
      </c>
      <c r="H120" s="123" t="s">
        <v>2786</v>
      </c>
      <c r="I120" s="122" t="s">
        <v>986</v>
      </c>
      <c r="J120" s="122" t="s">
        <v>1018</v>
      </c>
      <c r="K120" s="68"/>
      <c r="L120" s="102" t="str">
        <f>+IF(AND(K120&gt;0,O120="Ejecución"),(K120/877802)*Tabla283[[#This Row],[% participación]],IF(AND(K120&gt;0,O120&lt;&gt;"Ejecución"),"-",""))</f>
        <v/>
      </c>
      <c r="M120" s="125" t="s">
        <v>1148</v>
      </c>
      <c r="N120" s="181">
        <f t="shared" si="4"/>
        <v>1</v>
      </c>
      <c r="O120" s="177" t="s">
        <v>1150</v>
      </c>
      <c r="P120" s="81"/>
    </row>
    <row r="121" spans="1:16" s="7" customFormat="1" ht="24.75" customHeight="1" outlineLevel="1" x14ac:dyDescent="0.3">
      <c r="A121" s="144">
        <v>8</v>
      </c>
      <c r="B121" s="175" t="s">
        <v>2672</v>
      </c>
      <c r="C121" s="176" t="s">
        <v>31</v>
      </c>
      <c r="D121" s="122" t="s">
        <v>2776</v>
      </c>
      <c r="E121" s="145">
        <v>43952</v>
      </c>
      <c r="F121" s="145">
        <v>44196</v>
      </c>
      <c r="G121" s="172">
        <f t="shared" si="3"/>
        <v>8.1333333333333329</v>
      </c>
      <c r="H121" s="120" t="s">
        <v>2786</v>
      </c>
      <c r="I121" s="122" t="s">
        <v>986</v>
      </c>
      <c r="J121" s="122" t="s">
        <v>1013</v>
      </c>
      <c r="K121" s="68"/>
      <c r="L121" s="102" t="str">
        <f>+IF(AND(K121&gt;0,O121="Ejecución"),(K121/877802)*Tabla283[[#This Row],[% participación]],IF(AND(K121&gt;0,O121&lt;&gt;"Ejecución"),"-",""))</f>
        <v/>
      </c>
      <c r="M121" s="125" t="s">
        <v>1148</v>
      </c>
      <c r="N121" s="181">
        <f t="shared" si="4"/>
        <v>1</v>
      </c>
      <c r="O121" s="177" t="s">
        <v>1150</v>
      </c>
      <c r="P121" s="81"/>
    </row>
    <row r="122" spans="1:16" s="7" customFormat="1" ht="24.75" customHeight="1" outlineLevel="1" x14ac:dyDescent="0.3">
      <c r="A122" s="144">
        <v>9</v>
      </c>
      <c r="B122" s="175" t="s">
        <v>2672</v>
      </c>
      <c r="C122" s="176" t="s">
        <v>31</v>
      </c>
      <c r="D122" s="122" t="s">
        <v>2777</v>
      </c>
      <c r="E122" s="145">
        <v>43878</v>
      </c>
      <c r="F122" s="145">
        <v>44196</v>
      </c>
      <c r="G122" s="172">
        <f t="shared" si="3"/>
        <v>10.6</v>
      </c>
      <c r="H122" s="123" t="s">
        <v>2786</v>
      </c>
      <c r="I122" s="122" t="s">
        <v>986</v>
      </c>
      <c r="J122" s="122" t="s">
        <v>991</v>
      </c>
      <c r="K122" s="68">
        <v>4682519518</v>
      </c>
      <c r="L122" s="102">
        <f>+IF(AND(K122&gt;0,O122="Ejecución"),(K122/877802)*Tabla283[[#This Row],[% participación]],IF(AND(K122&gt;0,O122&lt;&gt;"Ejecución"),"-",""))</f>
        <v>5334.3687050154822</v>
      </c>
      <c r="M122" s="125" t="s">
        <v>1148</v>
      </c>
      <c r="N122" s="181">
        <f t="shared" si="4"/>
        <v>1</v>
      </c>
      <c r="O122" s="177" t="s">
        <v>1150</v>
      </c>
      <c r="P122" s="81"/>
    </row>
    <row r="123" spans="1:16" s="7" customFormat="1" ht="24.75" customHeight="1" outlineLevel="1" x14ac:dyDescent="0.3">
      <c r="A123" s="144">
        <v>10</v>
      </c>
      <c r="B123" s="175" t="s">
        <v>2672</v>
      </c>
      <c r="C123" s="176" t="s">
        <v>31</v>
      </c>
      <c r="D123" s="122" t="s">
        <v>2777</v>
      </c>
      <c r="E123" s="145">
        <v>43878</v>
      </c>
      <c r="F123" s="145">
        <v>44196</v>
      </c>
      <c r="G123" s="172">
        <f t="shared" si="3"/>
        <v>10.6</v>
      </c>
      <c r="H123" s="123" t="s">
        <v>2786</v>
      </c>
      <c r="I123" s="122" t="s">
        <v>986</v>
      </c>
      <c r="J123" s="122" t="s">
        <v>992</v>
      </c>
      <c r="K123" s="68"/>
      <c r="L123" s="102" t="str">
        <f>+IF(AND(K123&gt;0,O123="Ejecución"),(K123/877802)*Tabla283[[#This Row],[% participación]],IF(AND(K123&gt;0,O123&lt;&gt;"Ejecución"),"-",""))</f>
        <v/>
      </c>
      <c r="M123" s="125" t="s">
        <v>1148</v>
      </c>
      <c r="N123" s="181">
        <f t="shared" si="4"/>
        <v>1</v>
      </c>
      <c r="O123" s="177" t="s">
        <v>1150</v>
      </c>
      <c r="P123" s="81"/>
    </row>
    <row r="124" spans="1:16" s="7" customFormat="1" ht="24.75" customHeight="1" outlineLevel="1" x14ac:dyDescent="0.3">
      <c r="A124" s="144">
        <v>11</v>
      </c>
      <c r="B124" s="175" t="s">
        <v>2672</v>
      </c>
      <c r="C124" s="176" t="s">
        <v>31</v>
      </c>
      <c r="D124" s="122" t="s">
        <v>2777</v>
      </c>
      <c r="E124" s="145">
        <v>43878</v>
      </c>
      <c r="F124" s="145">
        <v>44196</v>
      </c>
      <c r="G124" s="172">
        <f t="shared" si="3"/>
        <v>10.6</v>
      </c>
      <c r="H124" s="123" t="s">
        <v>2786</v>
      </c>
      <c r="I124" s="122" t="s">
        <v>986</v>
      </c>
      <c r="J124" s="122" t="s">
        <v>993</v>
      </c>
      <c r="K124" s="68"/>
      <c r="L124" s="102" t="str">
        <f>+IF(AND(K124&gt;0,O124="Ejecución"),(K124/877802)*Tabla283[[#This Row],[% participación]],IF(AND(K124&gt;0,O124&lt;&gt;"Ejecución"),"-",""))</f>
        <v/>
      </c>
      <c r="M124" s="125" t="s">
        <v>1148</v>
      </c>
      <c r="N124" s="181">
        <f t="shared" si="4"/>
        <v>1</v>
      </c>
      <c r="O124" s="177" t="s">
        <v>1150</v>
      </c>
      <c r="P124" s="81"/>
    </row>
    <row r="125" spans="1:16" s="7" customFormat="1" ht="24.75" customHeight="1" outlineLevel="1" x14ac:dyDescent="0.3">
      <c r="A125" s="144">
        <v>12</v>
      </c>
      <c r="B125" s="175" t="s">
        <v>2672</v>
      </c>
      <c r="C125" s="176" t="s">
        <v>31</v>
      </c>
      <c r="D125" s="122" t="s">
        <v>2777</v>
      </c>
      <c r="E125" s="145">
        <v>43878</v>
      </c>
      <c r="F125" s="145">
        <v>44196</v>
      </c>
      <c r="G125" s="172">
        <f t="shared" si="3"/>
        <v>10.6</v>
      </c>
      <c r="H125" s="123" t="s">
        <v>2786</v>
      </c>
      <c r="I125" s="122" t="s">
        <v>986</v>
      </c>
      <c r="J125" s="122" t="s">
        <v>1011</v>
      </c>
      <c r="K125" s="68"/>
      <c r="L125" s="102" t="str">
        <f>+IF(AND(K125&gt;0,O125="Ejecución"),(K125/877802)*Tabla283[[#This Row],[% participación]],IF(AND(K125&gt;0,O125&lt;&gt;"Ejecución"),"-",""))</f>
        <v/>
      </c>
      <c r="M125" s="125" t="s">
        <v>1148</v>
      </c>
      <c r="N125" s="181">
        <f t="shared" si="4"/>
        <v>1</v>
      </c>
      <c r="O125" s="177" t="s">
        <v>1150</v>
      </c>
      <c r="P125" s="81"/>
    </row>
    <row r="126" spans="1:16" s="7" customFormat="1" ht="24.75" customHeight="1" outlineLevel="1" x14ac:dyDescent="0.3">
      <c r="A126" s="144">
        <v>13</v>
      </c>
      <c r="B126" s="175" t="s">
        <v>2672</v>
      </c>
      <c r="C126" s="176" t="s">
        <v>31</v>
      </c>
      <c r="D126" s="122" t="s">
        <v>2777</v>
      </c>
      <c r="E126" s="145">
        <v>43878</v>
      </c>
      <c r="F126" s="145">
        <v>44196</v>
      </c>
      <c r="G126" s="172">
        <f t="shared" si="3"/>
        <v>10.6</v>
      </c>
      <c r="H126" s="123" t="s">
        <v>2786</v>
      </c>
      <c r="I126" s="122" t="s">
        <v>986</v>
      </c>
      <c r="J126" s="122" t="s">
        <v>1028</v>
      </c>
      <c r="K126" s="68"/>
      <c r="L126" s="102" t="str">
        <f>+IF(AND(K126&gt;0,O126="Ejecución"),(K126/877802)*Tabla283[[#This Row],[% participación]],IF(AND(K126&gt;0,O126&lt;&gt;"Ejecución"),"-",""))</f>
        <v/>
      </c>
      <c r="M126" s="125" t="s">
        <v>1148</v>
      </c>
      <c r="N126" s="181">
        <f t="shared" si="4"/>
        <v>1</v>
      </c>
      <c r="O126" s="177" t="s">
        <v>1150</v>
      </c>
      <c r="P126" s="81"/>
    </row>
    <row r="127" spans="1:16" s="7" customFormat="1" ht="24.75" customHeight="1" outlineLevel="1" x14ac:dyDescent="0.3">
      <c r="A127" s="144">
        <v>14</v>
      </c>
      <c r="B127" s="175" t="s">
        <v>2672</v>
      </c>
      <c r="C127" s="176" t="s">
        <v>31</v>
      </c>
      <c r="D127" s="122" t="s">
        <v>2777</v>
      </c>
      <c r="E127" s="145">
        <v>43878</v>
      </c>
      <c r="F127" s="145">
        <v>44196</v>
      </c>
      <c r="G127" s="172">
        <f t="shared" si="3"/>
        <v>10.6</v>
      </c>
      <c r="H127" s="123" t="s">
        <v>2786</v>
      </c>
      <c r="I127" s="122" t="s">
        <v>986</v>
      </c>
      <c r="J127" s="122" t="s">
        <v>1030</v>
      </c>
      <c r="K127" s="68"/>
      <c r="L127" s="102" t="str">
        <f>+IF(AND(K127&gt;0,O127="Ejecución"),(K127/877802)*Tabla283[[#This Row],[% participación]],IF(AND(K127&gt;0,O127&lt;&gt;"Ejecución"),"-",""))</f>
        <v/>
      </c>
      <c r="M127" s="125" t="s">
        <v>1148</v>
      </c>
      <c r="N127" s="181">
        <f t="shared" si="4"/>
        <v>1</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3">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3">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5">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5">
      <c r="O161" s="185"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1148</v>
      </c>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4" x14ac:dyDescent="0.3">
      <c r="A179" s="9"/>
      <c r="B179" s="229" t="s">
        <v>2671</v>
      </c>
      <c r="C179" s="229"/>
      <c r="D179" s="229"/>
      <c r="E179" s="24">
        <v>0.02</v>
      </c>
      <c r="F179" s="178">
        <v>1E-3</v>
      </c>
      <c r="G179" s="179">
        <f>IF(F179&gt;0,SUM(E179+F179),"")</f>
        <v>2.1000000000000001E-2</v>
      </c>
      <c r="H179" s="5"/>
      <c r="I179" s="220" t="s">
        <v>2675</v>
      </c>
      <c r="J179" s="221"/>
      <c r="K179" s="221"/>
      <c r="L179" s="222"/>
      <c r="M179" s="178">
        <v>0.02</v>
      </c>
      <c r="O179" s="8"/>
      <c r="Q179" s="19"/>
      <c r="R179" s="19"/>
      <c r="S179" s="179">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2.1000000000000001E-2</v>
      </c>
      <c r="D185" s="169" t="s">
        <v>2633</v>
      </c>
      <c r="E185" s="96">
        <f>+(C185*SUM(K20:K35))</f>
        <v>46695054.819000006</v>
      </c>
      <c r="F185" s="94"/>
      <c r="G185" s="95"/>
      <c r="H185" s="90"/>
      <c r="I185" s="92" t="s">
        <v>2632</v>
      </c>
      <c r="J185" s="184">
        <f>M179</f>
        <v>0.02</v>
      </c>
      <c r="K185" s="230" t="s">
        <v>2633</v>
      </c>
      <c r="L185" s="230"/>
      <c r="M185" s="96">
        <f>+J185*K20</f>
        <v>44471480.780000001</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50"/>
      <c r="Q192" s="154"/>
      <c r="R192" s="155"/>
      <c r="S192" s="155"/>
      <c r="T192" s="154"/>
    </row>
    <row r="193" spans="1:18" ht="14.4" x14ac:dyDescent="0.3">
      <c r="A193" s="9"/>
      <c r="C193" s="128">
        <v>41964</v>
      </c>
      <c r="D193" s="5"/>
      <c r="E193" s="127">
        <v>2139</v>
      </c>
      <c r="F193" s="5"/>
      <c r="G193" s="5"/>
      <c r="H193" s="147" t="s">
        <v>2795</v>
      </c>
      <c r="J193" s="5"/>
      <c r="K193" s="128">
        <v>41548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t="s">
        <v>2796</v>
      </c>
      <c r="J211" s="27" t="s">
        <v>2627</v>
      </c>
      <c r="K211" s="148" t="s">
        <v>2796</v>
      </c>
      <c r="L211" s="21"/>
      <c r="M211" s="21"/>
      <c r="N211" s="21"/>
      <c r="O211" s="8"/>
    </row>
    <row r="212" spans="1:15" ht="14.4" x14ac:dyDescent="0.3">
      <c r="A212" s="9"/>
      <c r="B212" s="27" t="s">
        <v>2624</v>
      </c>
      <c r="C212" s="147" t="s">
        <v>2795</v>
      </c>
      <c r="D212" s="21"/>
      <c r="G212" s="27" t="s">
        <v>2626</v>
      </c>
      <c r="H212" s="148" t="s">
        <v>2797</v>
      </c>
      <c r="J212" s="27" t="s">
        <v>2628</v>
      </c>
      <c r="K212" s="147" t="s">
        <v>2798</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5" scale="30" fitToHeight="3"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332031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5">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5">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44194.888611342591</v>
      </c>
      <c r="W20" s="107">
        <f ca="1">NOW()</f>
        <v>44194.888611342591</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3">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3">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3">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3">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3">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3">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3">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3">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3">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3">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3">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3">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3">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3">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3">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3">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3">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3">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3">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3">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3">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81"/>
      <c r="N107" s="125"/>
      <c r="O107" s="125"/>
      <c r="P107" s="81"/>
    </row>
    <row r="108" spans="1:16" ht="29.4" customHeight="1" thickBot="1" x14ac:dyDescent="0.35">
      <c r="O108" s="185"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5">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5">
      <c r="O159" s="185"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65"/>
      <c r="B162" s="166"/>
      <c r="C162" s="166"/>
      <c r="E162" s="8"/>
      <c r="F162" s="166"/>
      <c r="G162" s="166"/>
      <c r="H162" s="166"/>
      <c r="I162" s="165"/>
      <c r="J162" s="166"/>
      <c r="K162" s="5"/>
      <c r="L162" s="5"/>
      <c r="M162" s="5"/>
      <c r="N162" s="157"/>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8" t="s">
        <v>14</v>
      </c>
      <c r="E164" s="8"/>
      <c r="F164" s="5"/>
      <c r="G164" s="167"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2663</v>
      </c>
      <c r="C166" s="266"/>
      <c r="D166" s="266"/>
      <c r="E166" s="8"/>
      <c r="F166" s="5"/>
      <c r="H166" s="83" t="s">
        <v>2662</v>
      </c>
      <c r="I166" s="255"/>
      <c r="J166" s="256"/>
      <c r="K166" s="256"/>
      <c r="L166" s="256"/>
      <c r="M166" s="256"/>
      <c r="N166" s="256"/>
      <c r="O166" s="257"/>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64"/>
      <c r="S175" s="19"/>
      <c r="T175" s="19"/>
      <c r="U175" s="19"/>
      <c r="V175" s="19"/>
      <c r="W175" s="19"/>
      <c r="X175" s="19"/>
      <c r="Y175" s="19"/>
      <c r="Z175" s="19"/>
      <c r="AA175" s="19"/>
      <c r="AB175" s="19"/>
    </row>
    <row r="176" spans="1:28" ht="23.4" x14ac:dyDescent="0.3">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4" x14ac:dyDescent="0.3">
      <c r="A177" s="9"/>
      <c r="B177" s="229" t="s">
        <v>2671</v>
      </c>
      <c r="C177" s="229"/>
      <c r="D177" s="229"/>
      <c r="E177" s="24">
        <v>0.02</v>
      </c>
      <c r="F177" s="178"/>
      <c r="G177" s="179" t="str">
        <f>IF(F177&gt;0,SUM(E177+F177),"")</f>
        <v/>
      </c>
      <c r="H177" s="5"/>
      <c r="I177" s="220" t="s">
        <v>2675</v>
      </c>
      <c r="J177" s="221"/>
      <c r="K177" s="221"/>
      <c r="L177" s="222"/>
      <c r="M177" s="178"/>
      <c r="O177" s="8"/>
      <c r="Q177" s="19"/>
      <c r="R177" s="179"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thickBot="1" x14ac:dyDescent="0.35">
      <c r="A184" s="10"/>
      <c r="B184" s="99"/>
      <c r="C184" s="99"/>
      <c r="D184" s="99"/>
      <c r="E184" s="99"/>
      <c r="F184" s="99"/>
      <c r="G184" s="99"/>
      <c r="H184" s="99"/>
      <c r="I184" s="180"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3"/>
      <c r="R189" s="153"/>
      <c r="S189" s="153"/>
      <c r="T189" s="153"/>
    </row>
    <row r="190" spans="1:28" ht="14.4" x14ac:dyDescent="0.3">
      <c r="A190" s="9"/>
      <c r="B190" s="245" t="s">
        <v>2641</v>
      </c>
      <c r="C190" s="245"/>
      <c r="E190" s="5" t="s">
        <v>20</v>
      </c>
      <c r="H190" s="167" t="s">
        <v>24</v>
      </c>
      <c r="J190" s="5" t="s">
        <v>2642</v>
      </c>
      <c r="K190" s="5"/>
      <c r="M190" s="5"/>
      <c r="N190" s="5"/>
      <c r="O190" s="8"/>
      <c r="Q190" s="154"/>
      <c r="R190" s="155"/>
      <c r="S190" s="155"/>
      <c r="T190" s="154"/>
    </row>
    <row r="191" spans="1:28" ht="14.4" x14ac:dyDescent="0.3">
      <c r="A191" s="9"/>
      <c r="C191" s="128"/>
      <c r="D191" s="5"/>
      <c r="E191" s="127"/>
      <c r="F191" s="5"/>
      <c r="G191" s="5"/>
      <c r="H191" s="147"/>
      <c r="J191" s="5"/>
      <c r="K191" s="128"/>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5"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7"/>
      <c r="D209" s="21"/>
      <c r="G209" s="27" t="s">
        <v>2625</v>
      </c>
      <c r="H209" s="148"/>
      <c r="J209" s="27" t="s">
        <v>2627</v>
      </c>
      <c r="K209" s="148"/>
      <c r="L209" s="21"/>
      <c r="M209" s="21"/>
      <c r="N209" s="21"/>
      <c r="O209" s="8"/>
    </row>
    <row r="210" spans="1:15" ht="14.4" x14ac:dyDescent="0.3">
      <c r="A210" s="9"/>
      <c r="B210" s="27" t="s">
        <v>2624</v>
      </c>
      <c r="C210" s="147"/>
      <c r="D210" s="21"/>
      <c r="G210" s="27" t="s">
        <v>2626</v>
      </c>
      <c r="H210" s="148"/>
      <c r="J210" s="27" t="s">
        <v>2628</v>
      </c>
      <c r="K210" s="147"/>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6640625" style="4" hidden="1" customWidth="1"/>
    <col min="27" max="27" width="11.88671875" style="4" hidden="1" customWidth="1"/>
    <col min="28" max="28" width="20.109375" style="4" hidden="1" customWidth="1"/>
    <col min="29" max="16384" width="1.66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5">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5">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44194.888611342591</v>
      </c>
      <c r="W20" s="107">
        <f ca="1">NOW()</f>
        <v>44194.888611342591</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3">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3">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3">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3">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3">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3">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3">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3">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3">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3">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3">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3">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3">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3">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3">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3">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3">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3">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3">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3">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3">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3">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3">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18"/>
      <c r="N107" s="125"/>
      <c r="O107" s="125"/>
      <c r="P107" s="81"/>
    </row>
    <row r="108" spans="1:16" ht="29.4" customHeight="1" thickBot="1" x14ac:dyDescent="0.35">
      <c r="O108" s="185"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3">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3">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3">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5">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5">
      <c r="O161" s="185"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64"/>
      <c r="S177" s="19"/>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4" x14ac:dyDescent="0.3">
      <c r="A179" s="9"/>
      <c r="B179" s="229" t="s">
        <v>2671</v>
      </c>
      <c r="C179" s="229"/>
      <c r="D179" s="229"/>
      <c r="E179" s="24">
        <v>0.02</v>
      </c>
      <c r="F179" s="178"/>
      <c r="G179" s="179" t="str">
        <f>IF(F179&gt;0,SUM(E179+F179),"")</f>
        <v/>
      </c>
      <c r="H179" s="5"/>
      <c r="I179" s="220" t="s">
        <v>2675</v>
      </c>
      <c r="J179" s="221"/>
      <c r="K179" s="221"/>
      <c r="L179" s="222"/>
      <c r="M179" s="178"/>
      <c r="O179" s="8"/>
      <c r="Q179" s="19"/>
      <c r="R179" s="179"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8"/>
      <c r="Q192" s="154"/>
      <c r="R192" s="155"/>
      <c r="S192" s="155"/>
      <c r="T192" s="154"/>
    </row>
    <row r="193" spans="1:18" ht="14.4" x14ac:dyDescent="0.3">
      <c r="A193" s="9"/>
      <c r="C193" s="128"/>
      <c r="D193" s="5"/>
      <c r="E193" s="127"/>
      <c r="F193" s="5"/>
      <c r="G193" s="5"/>
      <c r="H193" s="147"/>
      <c r="J193" s="5"/>
      <c r="K193" s="128"/>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c r="J211" s="27" t="s">
        <v>2627</v>
      </c>
      <c r="K211" s="148"/>
      <c r="L211" s="21"/>
      <c r="M211" s="21"/>
      <c r="N211" s="21"/>
      <c r="O211" s="8"/>
    </row>
    <row r="212" spans="1:15" ht="14.4" x14ac:dyDescent="0.3">
      <c r="A212" s="9"/>
      <c r="B212" s="27" t="s">
        <v>2624</v>
      </c>
      <c r="C212" s="147"/>
      <c r="D212" s="21"/>
      <c r="G212" s="27" t="s">
        <v>2626</v>
      </c>
      <c r="H212" s="148"/>
      <c r="J212" s="27" t="s">
        <v>2628</v>
      </c>
      <c r="K212" s="147"/>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5">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5">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44194.888611342591</v>
      </c>
      <c r="W20" s="107">
        <f ca="1">NOW()</f>
        <v>44194.888611342591</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3">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3">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3">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3">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3">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3">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3">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3">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3">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3">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3">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3">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3">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3">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3">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3">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3">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3">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3">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3">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3">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3">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3">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3">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3">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3">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3">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3">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3">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3">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3">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3">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3">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3">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3">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3">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3">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3">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3">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3">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3">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3">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3">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3">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3">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3">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3">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3">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3">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3">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3">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3">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3">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3">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3">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3">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3">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3">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5">
      <c r="A107" s="144">
        <v>60</v>
      </c>
      <c r="B107" s="123"/>
      <c r="C107" s="125"/>
      <c r="D107" s="122"/>
      <c r="E107" s="145"/>
      <c r="F107" s="145"/>
      <c r="G107" s="172" t="str">
        <f t="shared" si="1"/>
        <v/>
      </c>
      <c r="H107" s="123"/>
      <c r="I107" s="122"/>
      <c r="J107" s="122"/>
      <c r="K107" s="124"/>
      <c r="L107" s="125"/>
      <c r="M107" s="181"/>
      <c r="N107" s="125"/>
      <c r="O107" s="125"/>
      <c r="P107" s="81"/>
    </row>
    <row r="108" spans="1:16" ht="29.4" customHeight="1" thickBot="1" x14ac:dyDescent="0.35">
      <c r="O108" s="185"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3">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3">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3">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3">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3">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3">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3">
      <c r="A121" s="144">
        <v>8</v>
      </c>
      <c r="B121" s="175" t="s">
        <v>2672</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3">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3">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3">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3">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3">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3">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3">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3">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3">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3">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3">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3">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3">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3">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3">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3">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3">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3">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3">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3">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3">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3">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3">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3">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3">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3">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3">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3">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3">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3">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3">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3">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3">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3">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3">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3">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5">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5">
      <c r="O159" s="185"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65"/>
      <c r="B162" s="166"/>
      <c r="C162" s="166"/>
      <c r="E162" s="8"/>
      <c r="F162" s="166"/>
      <c r="G162" s="166"/>
      <c r="H162" s="166"/>
      <c r="I162" s="165"/>
      <c r="J162" s="166"/>
      <c r="K162" s="5"/>
      <c r="L162" s="5"/>
      <c r="M162" s="5"/>
      <c r="N162" s="157"/>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8" t="s">
        <v>14</v>
      </c>
      <c r="E164" s="8"/>
      <c r="F164" s="5"/>
      <c r="G164" s="167"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2663</v>
      </c>
      <c r="C166" s="266"/>
      <c r="D166" s="266"/>
      <c r="E166" s="8"/>
      <c r="F166" s="5"/>
      <c r="H166" s="83" t="s">
        <v>2662</v>
      </c>
      <c r="I166" s="255"/>
      <c r="J166" s="256"/>
      <c r="K166" s="256"/>
      <c r="L166" s="256"/>
      <c r="M166" s="256"/>
      <c r="N166" s="256"/>
      <c r="O166" s="257"/>
      <c r="Q166" s="51"/>
    </row>
    <row r="167" spans="1:28" ht="14.4" x14ac:dyDescent="0.3">
      <c r="A167" s="9"/>
      <c r="B167" s="75" t="s">
        <v>2658</v>
      </c>
      <c r="C167" s="5"/>
      <c r="D167" s="5"/>
      <c r="E167" s="8"/>
      <c r="F167" s="82"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8"/>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64"/>
      <c r="T175" s="19"/>
      <c r="U175" s="19"/>
      <c r="V175" s="19"/>
      <c r="W175" s="19"/>
      <c r="X175" s="19"/>
      <c r="Y175" s="19"/>
      <c r="Z175" s="19"/>
      <c r="AA175" s="19"/>
      <c r="AB175" s="19"/>
    </row>
    <row r="176" spans="1:28" ht="23.4" x14ac:dyDescent="0.3">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4" x14ac:dyDescent="0.3">
      <c r="A177" s="9"/>
      <c r="B177" s="229" t="s">
        <v>2671</v>
      </c>
      <c r="C177" s="229"/>
      <c r="D177" s="229"/>
      <c r="E177" s="24">
        <v>0.02</v>
      </c>
      <c r="F177" s="178"/>
      <c r="G177" s="179" t="str">
        <f>IF(F177&gt;0,SUM(E177+F177),"")</f>
        <v/>
      </c>
      <c r="H177" s="5"/>
      <c r="I177" s="220" t="s">
        <v>2673</v>
      </c>
      <c r="J177" s="221"/>
      <c r="K177" s="221"/>
      <c r="L177" s="222"/>
      <c r="M177" s="178"/>
      <c r="O177" s="8"/>
      <c r="Q177" s="19"/>
      <c r="R177" s="19"/>
      <c r="S177" s="179"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14.4" x14ac:dyDescent="0.3">
      <c r="A182" s="9"/>
      <c r="B182" s="89" t="s">
        <v>2674</v>
      </c>
      <c r="C182" s="89"/>
      <c r="D182" s="89"/>
      <c r="E182" s="89"/>
      <c r="F182" s="89"/>
      <c r="G182" s="89"/>
      <c r="H182" s="89"/>
      <c r="I182" s="89"/>
      <c r="J182" s="89"/>
      <c r="K182" s="89"/>
      <c r="L182" s="89"/>
      <c r="M182" s="89"/>
      <c r="N182" s="90"/>
      <c r="O182" s="91"/>
    </row>
    <row r="183" spans="1:28" ht="14.4" x14ac:dyDescent="0.3">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thickBot="1" x14ac:dyDescent="0.35">
      <c r="A184" s="10"/>
      <c r="B184" s="99"/>
      <c r="C184" s="99"/>
      <c r="D184" s="99"/>
      <c r="E184" s="99"/>
      <c r="F184" s="99"/>
      <c r="G184" s="99"/>
      <c r="H184" s="99"/>
      <c r="I184" s="180" t="s">
        <v>2676</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3"/>
      <c r="R189" s="153"/>
      <c r="S189" s="153"/>
      <c r="T189" s="153"/>
    </row>
    <row r="190" spans="1:28" ht="14.4" x14ac:dyDescent="0.3">
      <c r="A190" s="9"/>
      <c r="B190" s="245" t="s">
        <v>2641</v>
      </c>
      <c r="C190" s="245"/>
      <c r="E190" s="5" t="s">
        <v>20</v>
      </c>
      <c r="H190" s="167" t="s">
        <v>24</v>
      </c>
      <c r="J190" s="5" t="s">
        <v>2642</v>
      </c>
      <c r="K190" s="5"/>
      <c r="M190" s="5"/>
      <c r="N190" s="5"/>
      <c r="O190" s="8"/>
      <c r="Q190" s="154"/>
      <c r="R190" s="155"/>
      <c r="S190" s="155"/>
      <c r="T190" s="154"/>
    </row>
    <row r="191" spans="1:28" ht="14.4" x14ac:dyDescent="0.3">
      <c r="A191" s="9"/>
      <c r="C191" s="128"/>
      <c r="D191" s="5"/>
      <c r="E191" s="127"/>
      <c r="F191" s="5"/>
      <c r="G191" s="5"/>
      <c r="H191" s="147"/>
      <c r="J191" s="5"/>
      <c r="K191" s="128"/>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5"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7"/>
      <c r="D209" s="21"/>
      <c r="G209" s="27" t="s">
        <v>2625</v>
      </c>
      <c r="H209" s="148"/>
      <c r="J209" s="27" t="s">
        <v>2627</v>
      </c>
      <c r="K209" s="148"/>
      <c r="L209" s="21"/>
      <c r="M209" s="21"/>
      <c r="N209" s="21"/>
      <c r="O209" s="8"/>
    </row>
    <row r="210" spans="1:15" ht="14.4" x14ac:dyDescent="0.3">
      <c r="A210" s="9"/>
      <c r="B210" s="27" t="s">
        <v>2624</v>
      </c>
      <c r="C210" s="147"/>
      <c r="D210" s="21"/>
      <c r="G210" s="27" t="s">
        <v>2626</v>
      </c>
      <c r="H210" s="148"/>
      <c r="J210" s="27" t="s">
        <v>2628</v>
      </c>
      <c r="K210" s="147"/>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332031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42.1093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1">
        <f ca="1">NOW()</f>
        <v>44194.888611342591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5">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5">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2668</v>
      </c>
      <c r="D14" s="14"/>
      <c r="E14" s="14"/>
      <c r="F14" s="14"/>
      <c r="G14" s="14"/>
      <c r="H14" s="14"/>
      <c r="I14" s="14"/>
      <c r="J14" s="14"/>
      <c r="K14" s="14"/>
      <c r="L14" s="14"/>
      <c r="M14" s="14"/>
      <c r="N14" s="14"/>
      <c r="O14" s="15"/>
    </row>
    <row r="15" spans="1:20" ht="19.5" customHeight="1" thickBot="1" x14ac:dyDescent="0.35">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7"/>
      <c r="D19" s="167"/>
      <c r="E19" s="160" t="s">
        <v>2669</v>
      </c>
      <c r="F19" s="161"/>
      <c r="G19" s="5"/>
      <c r="H19" s="211" t="s">
        <v>2644</v>
      </c>
      <c r="I19" s="140" t="s">
        <v>11</v>
      </c>
      <c r="J19" s="141" t="s">
        <v>10</v>
      </c>
      <c r="K19" s="141" t="s">
        <v>2613</v>
      </c>
      <c r="L19" s="141" t="s">
        <v>1161</v>
      </c>
      <c r="M19" s="141" t="s">
        <v>1162</v>
      </c>
      <c r="N19" s="142" t="s">
        <v>2614</v>
      </c>
      <c r="O19" s="137"/>
      <c r="Q19" s="51"/>
      <c r="R19" s="51"/>
    </row>
    <row r="20" spans="1:23" ht="30" customHeight="1" x14ac:dyDescent="0.3">
      <c r="A20" s="9"/>
      <c r="B20" s="111"/>
      <c r="C20" s="5"/>
      <c r="D20" s="168"/>
      <c r="E20" s="160" t="s">
        <v>2670</v>
      </c>
      <c r="F20" s="162"/>
      <c r="G20" s="5"/>
      <c r="H20" s="211"/>
      <c r="I20" s="149"/>
      <c r="J20" s="150"/>
      <c r="K20" s="151"/>
      <c r="L20" s="152"/>
      <c r="M20" s="152"/>
      <c r="N20" s="135">
        <f>+(M20-L20)/30</f>
        <v>0</v>
      </c>
      <c r="O20" s="138"/>
      <c r="U20" s="134"/>
      <c r="V20" s="107">
        <f ca="1">NOW()</f>
        <v>44194.888611342591</v>
      </c>
      <c r="W20" s="107">
        <f ca="1">NOW()</f>
        <v>44194.888611342591</v>
      </c>
    </row>
    <row r="21" spans="1:23" ht="30" customHeight="1" outlineLevel="1" x14ac:dyDescent="0.3">
      <c r="A21" s="9"/>
      <c r="B21" s="72"/>
      <c r="C21" s="5"/>
      <c r="D21" s="5"/>
      <c r="E21" s="5"/>
      <c r="F21" s="5"/>
      <c r="G21" s="5"/>
      <c r="H21" s="170"/>
      <c r="I21" s="149"/>
      <c r="J21" s="150"/>
      <c r="K21" s="151"/>
      <c r="L21" s="152"/>
      <c r="M21" s="152"/>
      <c r="N21" s="135">
        <f t="shared" ref="N21:N35" si="0">+(M21-L21)/30</f>
        <v>0</v>
      </c>
      <c r="O21" s="139"/>
    </row>
    <row r="22" spans="1:23" ht="30" customHeight="1" outlineLevel="1" x14ac:dyDescent="0.3">
      <c r="A22" s="9"/>
      <c r="B22" s="72"/>
      <c r="C22" s="5"/>
      <c r="D22" s="5"/>
      <c r="E22" s="5"/>
      <c r="F22" s="5"/>
      <c r="G22" s="5"/>
      <c r="H22" s="170"/>
      <c r="I22" s="149"/>
      <c r="J22" s="150"/>
      <c r="K22" s="151"/>
      <c r="L22" s="152"/>
      <c r="M22" s="152"/>
      <c r="N22" s="136">
        <f t="shared" si="0"/>
        <v>0</v>
      </c>
      <c r="O22" s="139"/>
    </row>
    <row r="23" spans="1:23" ht="30" customHeight="1" outlineLevel="1" x14ac:dyDescent="0.3">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3">
      <c r="A24" s="9"/>
      <c r="B24" s="103"/>
      <c r="C24" s="21"/>
      <c r="D24" s="21"/>
      <c r="E24" s="21"/>
      <c r="F24" s="5"/>
      <c r="G24" s="5"/>
      <c r="H24" s="170"/>
      <c r="I24" s="149"/>
      <c r="J24" s="150"/>
      <c r="K24" s="151"/>
      <c r="L24" s="152"/>
      <c r="M24" s="152"/>
      <c r="N24" s="136">
        <f t="shared" si="0"/>
        <v>0</v>
      </c>
      <c r="O24" s="139"/>
    </row>
    <row r="25" spans="1:23" ht="30" customHeight="1" outlineLevel="1" x14ac:dyDescent="0.3">
      <c r="A25" s="9"/>
      <c r="B25" s="103"/>
      <c r="C25" s="21"/>
      <c r="D25" s="21"/>
      <c r="E25" s="21"/>
      <c r="F25" s="5"/>
      <c r="G25" s="5"/>
      <c r="H25" s="170"/>
      <c r="I25" s="149"/>
      <c r="J25" s="150"/>
      <c r="K25" s="151"/>
      <c r="L25" s="152"/>
      <c r="M25" s="152"/>
      <c r="N25" s="136">
        <f t="shared" si="0"/>
        <v>0</v>
      </c>
      <c r="O25" s="139"/>
    </row>
    <row r="26" spans="1:23" ht="30" customHeight="1" outlineLevel="1" x14ac:dyDescent="0.3">
      <c r="A26" s="9"/>
      <c r="B26" s="103"/>
      <c r="C26" s="21"/>
      <c r="D26" s="21"/>
      <c r="E26" s="21"/>
      <c r="F26" s="5"/>
      <c r="G26" s="5"/>
      <c r="H26" s="170"/>
      <c r="I26" s="149"/>
      <c r="J26" s="150"/>
      <c r="K26" s="151"/>
      <c r="L26" s="152"/>
      <c r="M26" s="152"/>
      <c r="N26" s="136">
        <f t="shared" si="0"/>
        <v>0</v>
      </c>
      <c r="O26" s="139"/>
    </row>
    <row r="27" spans="1:23" ht="30" customHeight="1" outlineLevel="1" x14ac:dyDescent="0.3">
      <c r="A27" s="9"/>
      <c r="B27" s="103"/>
      <c r="C27" s="21"/>
      <c r="D27" s="21"/>
      <c r="E27" s="21"/>
      <c r="F27" s="5"/>
      <c r="G27" s="5"/>
      <c r="H27" s="170"/>
      <c r="I27" s="149"/>
      <c r="J27" s="150"/>
      <c r="K27" s="151"/>
      <c r="L27" s="152"/>
      <c r="M27" s="152"/>
      <c r="N27" s="136">
        <f t="shared" si="0"/>
        <v>0</v>
      </c>
      <c r="O27" s="139"/>
    </row>
    <row r="28" spans="1:23" ht="30" customHeight="1" outlineLevel="1" x14ac:dyDescent="0.3">
      <c r="A28" s="9"/>
      <c r="B28" s="103"/>
      <c r="C28" s="21"/>
      <c r="D28" s="21"/>
      <c r="E28" s="21"/>
      <c r="F28" s="5"/>
      <c r="G28" s="5"/>
      <c r="H28" s="170"/>
      <c r="I28" s="149"/>
      <c r="J28" s="150"/>
      <c r="K28" s="151"/>
      <c r="L28" s="152"/>
      <c r="M28" s="152"/>
      <c r="N28" s="136">
        <f t="shared" si="0"/>
        <v>0</v>
      </c>
      <c r="O28" s="139"/>
    </row>
    <row r="29" spans="1:23" ht="30" customHeight="1" outlineLevel="1" x14ac:dyDescent="0.3">
      <c r="A29" s="9"/>
      <c r="B29" s="72"/>
      <c r="C29" s="5"/>
      <c r="D29" s="5"/>
      <c r="E29" s="5"/>
      <c r="F29" s="5"/>
      <c r="G29" s="5"/>
      <c r="H29" s="170"/>
      <c r="I29" s="149"/>
      <c r="J29" s="150"/>
      <c r="K29" s="151"/>
      <c r="L29" s="152"/>
      <c r="M29" s="152"/>
      <c r="N29" s="136">
        <f t="shared" si="0"/>
        <v>0</v>
      </c>
      <c r="O29" s="139"/>
    </row>
    <row r="30" spans="1:23" ht="30" customHeight="1" outlineLevel="1" x14ac:dyDescent="0.3">
      <c r="A30" s="9"/>
      <c r="B30" s="72"/>
      <c r="C30" s="5"/>
      <c r="D30" s="5"/>
      <c r="E30" s="5"/>
      <c r="F30" s="5"/>
      <c r="G30" s="5"/>
      <c r="H30" s="170"/>
      <c r="I30" s="149"/>
      <c r="J30" s="150"/>
      <c r="K30" s="151"/>
      <c r="L30" s="152"/>
      <c r="M30" s="152"/>
      <c r="N30" s="136">
        <f t="shared" si="0"/>
        <v>0</v>
      </c>
      <c r="O30" s="139"/>
    </row>
    <row r="31" spans="1:23" ht="30" customHeight="1" outlineLevel="1" x14ac:dyDescent="0.3">
      <c r="A31" s="9"/>
      <c r="B31" s="72"/>
      <c r="C31" s="5"/>
      <c r="D31" s="5"/>
      <c r="E31" s="5"/>
      <c r="F31" s="5"/>
      <c r="G31" s="5"/>
      <c r="H31" s="170"/>
      <c r="I31" s="149"/>
      <c r="J31" s="150"/>
      <c r="K31" s="151"/>
      <c r="L31" s="152"/>
      <c r="M31" s="152"/>
      <c r="N31" s="136">
        <f t="shared" si="0"/>
        <v>0</v>
      </c>
      <c r="O31" s="139"/>
    </row>
    <row r="32" spans="1:23" ht="30" customHeight="1" outlineLevel="1" x14ac:dyDescent="0.3">
      <c r="A32" s="9"/>
      <c r="B32" s="72"/>
      <c r="C32" s="5"/>
      <c r="D32" s="5"/>
      <c r="E32" s="5"/>
      <c r="F32" s="5"/>
      <c r="G32" s="5"/>
      <c r="H32" s="170"/>
      <c r="I32" s="149"/>
      <c r="J32" s="150"/>
      <c r="K32" s="151"/>
      <c r="L32" s="152"/>
      <c r="M32" s="152"/>
      <c r="N32" s="136">
        <f t="shared" si="0"/>
        <v>0</v>
      </c>
      <c r="O32" s="139"/>
    </row>
    <row r="33" spans="1:16" ht="30" customHeight="1" outlineLevel="1" x14ac:dyDescent="0.3">
      <c r="A33" s="9"/>
      <c r="B33" s="72"/>
      <c r="C33" s="5"/>
      <c r="D33" s="5"/>
      <c r="E33" s="5"/>
      <c r="F33" s="5"/>
      <c r="G33" s="5"/>
      <c r="H33" s="170"/>
      <c r="I33" s="149"/>
      <c r="J33" s="150"/>
      <c r="K33" s="151"/>
      <c r="L33" s="152"/>
      <c r="M33" s="152"/>
      <c r="N33" s="136">
        <f t="shared" si="0"/>
        <v>0</v>
      </c>
      <c r="O33" s="139"/>
    </row>
    <row r="34" spans="1:16" ht="30" customHeight="1" outlineLevel="1" x14ac:dyDescent="0.3">
      <c r="A34" s="9"/>
      <c r="B34" s="72"/>
      <c r="C34" s="5"/>
      <c r="D34" s="5"/>
      <c r="E34" s="5"/>
      <c r="F34" s="5"/>
      <c r="G34" s="5"/>
      <c r="H34" s="170"/>
      <c r="I34" s="149"/>
      <c r="J34" s="150"/>
      <c r="K34" s="151"/>
      <c r="L34" s="152"/>
      <c r="M34" s="152"/>
      <c r="N34" s="136">
        <f t="shared" si="0"/>
        <v>0</v>
      </c>
      <c r="O34" s="139"/>
    </row>
    <row r="35" spans="1:16" ht="30" customHeight="1" outlineLevel="1" x14ac:dyDescent="0.3">
      <c r="A35" s="9"/>
      <c r="B35" s="72"/>
      <c r="C35" s="5"/>
      <c r="D35" s="5"/>
      <c r="E35" s="5"/>
      <c r="F35" s="5"/>
      <c r="G35" s="5"/>
      <c r="H35" s="170"/>
      <c r="I35" s="149"/>
      <c r="J35" s="150"/>
      <c r="K35" s="151"/>
      <c r="L35" s="152"/>
      <c r="M35" s="152"/>
      <c r="N35" s="136">
        <f t="shared" si="0"/>
        <v>0</v>
      </c>
      <c r="O35" s="139"/>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9"/>
      <c r="I37" s="130"/>
      <c r="J37" s="130"/>
      <c r="K37" s="130"/>
      <c r="L37" s="130"/>
      <c r="M37" s="130"/>
      <c r="N37" s="130"/>
      <c r="O37" s="131"/>
    </row>
    <row r="38" spans="1:16" ht="21" customHeight="1" x14ac:dyDescent="0.3">
      <c r="A38" s="9"/>
      <c r="B38" s="205" t="e">
        <f>VLOOKUP(B20,EAS!A2:B1439,2,0)</f>
        <v>#N/A</v>
      </c>
      <c r="C38" s="205"/>
      <c r="D38" s="205"/>
      <c r="E38" s="205"/>
      <c r="F38" s="205"/>
      <c r="G38" s="5"/>
      <c r="H38" s="132"/>
      <c r="I38" s="215" t="s">
        <v>7</v>
      </c>
      <c r="J38" s="215"/>
      <c r="K38" s="215"/>
      <c r="L38" s="215"/>
      <c r="M38" s="215"/>
      <c r="N38" s="215"/>
      <c r="O38" s="133"/>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3">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3">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3">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3">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3">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3">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3">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3">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3">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3">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3">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3">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3">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3">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3">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3">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3">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3">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3">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3">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3">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3">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3">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3">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3">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3">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3">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3">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3">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3">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3">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3">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3">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3">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3">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3">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3">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3">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3">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3">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3">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3">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3">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3">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3">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3">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3">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3">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3">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3">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3">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3">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3">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3">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3">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3">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3">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3">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5">
      <c r="A107" s="144">
        <v>60</v>
      </c>
      <c r="B107" s="123"/>
      <c r="C107" s="125"/>
      <c r="D107" s="122"/>
      <c r="E107" s="145"/>
      <c r="F107" s="145"/>
      <c r="G107" s="76" t="str">
        <f t="shared" si="1"/>
        <v/>
      </c>
      <c r="H107" s="123"/>
      <c r="I107" s="122"/>
      <c r="J107" s="122"/>
      <c r="K107" s="124"/>
      <c r="L107" s="125"/>
      <c r="M107" s="118"/>
      <c r="N107" s="125"/>
      <c r="O107" s="125"/>
      <c r="P107" s="81"/>
    </row>
    <row r="108" spans="1:16" ht="29.4" customHeight="1" thickBot="1" x14ac:dyDescent="0.35">
      <c r="O108" s="185"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3">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3">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3">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3">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3">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3">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3">
      <c r="A121" s="144">
        <v>8</v>
      </c>
      <c r="B121" s="173" t="s">
        <v>2672</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3">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3">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3">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3">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3">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3">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3">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3">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3">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3">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3">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3">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3">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3">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3">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3">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3">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3">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3">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3">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3">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3">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3">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3">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3">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3">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3">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3">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3">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3">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3">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3">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3">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3">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3">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3">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3">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3">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5">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5">
      <c r="O161" s="185"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65"/>
      <c r="B164" s="166"/>
      <c r="C164" s="166"/>
      <c r="E164" s="8"/>
      <c r="F164" s="166"/>
      <c r="G164" s="166"/>
      <c r="H164" s="166"/>
      <c r="I164" s="165"/>
      <c r="J164" s="166"/>
      <c r="K164" s="5"/>
      <c r="L164" s="5"/>
      <c r="M164" s="5"/>
      <c r="N164" s="157"/>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8" t="s">
        <v>14</v>
      </c>
      <c r="E166" s="8"/>
      <c r="F166" s="5"/>
      <c r="G166" s="167"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2663</v>
      </c>
      <c r="C168" s="266"/>
      <c r="D168" s="266"/>
      <c r="E168" s="8"/>
      <c r="F168" s="5"/>
      <c r="H168" s="83" t="s">
        <v>2662</v>
      </c>
      <c r="I168" s="255"/>
      <c r="J168" s="256"/>
      <c r="K168" s="256"/>
      <c r="L168" s="256"/>
      <c r="M168" s="256"/>
      <c r="N168" s="256"/>
      <c r="O168" s="257"/>
      <c r="Q168" s="51"/>
    </row>
    <row r="169" spans="1:28" ht="14.4" x14ac:dyDescent="0.3">
      <c r="A169" s="9"/>
      <c r="B169" s="75" t="s">
        <v>2658</v>
      </c>
      <c r="C169" s="5"/>
      <c r="D169" s="5"/>
      <c r="E169" s="8"/>
      <c r="F169" s="82"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8"/>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64"/>
      <c r="T177" s="19"/>
      <c r="U177" s="19"/>
      <c r="V177" s="19"/>
      <c r="W177" s="19"/>
      <c r="X177" s="19"/>
      <c r="Y177" s="19"/>
      <c r="Z177" s="19"/>
      <c r="AA177" s="19"/>
      <c r="AB177" s="19"/>
    </row>
    <row r="178" spans="1:28" ht="23.4" x14ac:dyDescent="0.3">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4" x14ac:dyDescent="0.3">
      <c r="A179" s="9"/>
      <c r="B179" s="229" t="s">
        <v>2671</v>
      </c>
      <c r="C179" s="229"/>
      <c r="D179" s="229"/>
      <c r="E179" s="24">
        <v>0.02</v>
      </c>
      <c r="F179" s="178"/>
      <c r="G179" s="179" t="str">
        <f>IF(F179&gt;0,SUM(E179+F179),"")</f>
        <v/>
      </c>
      <c r="H179" s="5"/>
      <c r="I179" s="220" t="s">
        <v>2673</v>
      </c>
      <c r="J179" s="221"/>
      <c r="K179" s="221"/>
      <c r="L179" s="222"/>
      <c r="M179" s="178"/>
      <c r="O179" s="8"/>
      <c r="Q179" s="19"/>
      <c r="R179" s="19"/>
      <c r="S179" s="179"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ht="14.4" x14ac:dyDescent="0.3">
      <c r="A184" s="9"/>
      <c r="B184" s="89" t="s">
        <v>2674</v>
      </c>
      <c r="C184" s="89"/>
      <c r="D184" s="89"/>
      <c r="E184" s="89"/>
      <c r="F184" s="89"/>
      <c r="G184" s="89"/>
      <c r="H184" s="89"/>
      <c r="I184" s="89"/>
      <c r="J184" s="89"/>
      <c r="K184" s="89"/>
      <c r="L184" s="89"/>
      <c r="M184" s="89"/>
      <c r="N184" s="90"/>
      <c r="O184" s="91"/>
    </row>
    <row r="185" spans="1:28" ht="14.4" x14ac:dyDescent="0.3">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thickBot="1" x14ac:dyDescent="0.35">
      <c r="A186" s="10"/>
      <c r="B186" s="99"/>
      <c r="C186" s="99"/>
      <c r="D186" s="99"/>
      <c r="E186" s="99"/>
      <c r="F186" s="99"/>
      <c r="G186" s="99"/>
      <c r="H186" s="99"/>
      <c r="I186" s="180" t="s">
        <v>2676</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3"/>
      <c r="R191" s="153"/>
      <c r="S191" s="153"/>
      <c r="T191" s="153"/>
    </row>
    <row r="192" spans="1:28" ht="14.4" x14ac:dyDescent="0.3">
      <c r="A192" s="9"/>
      <c r="B192" s="245" t="s">
        <v>2641</v>
      </c>
      <c r="C192" s="245"/>
      <c r="E192" s="5" t="s">
        <v>20</v>
      </c>
      <c r="H192" s="167" t="s">
        <v>24</v>
      </c>
      <c r="J192" s="5" t="s">
        <v>2642</v>
      </c>
      <c r="K192" s="5"/>
      <c r="M192" s="5"/>
      <c r="N192" s="5"/>
      <c r="O192" s="8"/>
      <c r="Q192" s="154"/>
      <c r="R192" s="155"/>
      <c r="S192" s="155"/>
      <c r="T192" s="154"/>
    </row>
    <row r="193" spans="1:18" ht="14.4" x14ac:dyDescent="0.3">
      <c r="A193" s="9"/>
      <c r="C193" s="128"/>
      <c r="D193" s="5"/>
      <c r="E193" s="127"/>
      <c r="F193" s="5"/>
      <c r="G193" s="5"/>
      <c r="H193" s="147"/>
      <c r="J193" s="5"/>
      <c r="K193" s="128"/>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5"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7"/>
      <c r="D211" s="21"/>
      <c r="G211" s="27" t="s">
        <v>2625</v>
      </c>
      <c r="H211" s="148"/>
      <c r="J211" s="27" t="s">
        <v>2627</v>
      </c>
      <c r="K211" s="148"/>
      <c r="L211" s="21"/>
      <c r="M211" s="21"/>
      <c r="N211" s="21"/>
      <c r="O211" s="8"/>
    </row>
    <row r="212" spans="1:15" ht="14.4" x14ac:dyDescent="0.3">
      <c r="A212" s="9"/>
      <c r="B212" s="27" t="s">
        <v>2624</v>
      </c>
      <c r="C212" s="147"/>
      <c r="D212" s="21"/>
      <c r="G212" s="27" t="s">
        <v>2626</v>
      </c>
      <c r="H212" s="148"/>
      <c r="J212" s="27" t="s">
        <v>2628</v>
      </c>
      <c r="K212" s="147"/>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dcmitype/"/>
    <ds:schemaRef ds:uri="4fb10211-09fb-4e80-9f0b-184718d5d98c"/>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2020-12-30T02:19:55Z</cp:lastPrinted>
  <dcterms:created xsi:type="dcterms:W3CDTF">2020-10-14T21:57:42Z</dcterms:created>
  <dcterms:modified xsi:type="dcterms:W3CDTF">2020-12-30T02:20:02Z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