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ABRAZAR\SANTA FE DE ANTIOQUIA\DEFINITIVO\"/>
    </mc:Choice>
  </mc:AlternateContent>
  <xr:revisionPtr revIDLastSave="0" documentId="13_ncr:1_{8A264B7E-ACE4-4587-873B-1C5F3E5DAAB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<sst xmlns="http://schemas.openxmlformats.org/spreadsheetml/2006/main" count="3189" uniqueCount="2691">
  <si>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</si>
  <si>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</si>
  <si>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</si>
  <si>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</si>
  <si>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</si>
  <si>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</si>
  <si>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</si>
  <si>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</si>
  <si>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</si>
  <si>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</si>
  <si>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</si>
  <si>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</si>
  <si>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</si>
  <si>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</si>
  <si>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</si>
  <si>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</si>
  <si>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</si>
  <si>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</si>
  <si>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</si>
  <si>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</si>
  <si>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</si>
  <si>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</si>
  <si>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</si>
  <si>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</si>
  <si>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</si>
  <si>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</si>
  <si>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</si>
  <si>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</si>
  <si>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</si>
  <si>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</si>
  <si>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</si>
  <si>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</si>
  <si>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</si>
  <si>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</si>
  <si>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</si>
  <si>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</si>
  <si>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</si>
  <si>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</si>
  <si>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</si>
  <si>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</si>
  <si>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</si>
  <si>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</si>
  <si>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</si>
  <si>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</si>
  <si>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</si>
  <si>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</si>
  <si>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</si>
  <si>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</si>
  <si>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</si>
  <si>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</si>
  <si>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</si>
  <si>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</si>
  <si>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</si>
  <si>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</si>
  <si>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</si>
  <si>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</si>
  <si>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</si>
  <si>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</si>
  <si>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</si>
  <si>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</si>
  <si>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</si>
  <si>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</si>
  <si>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</si>
  <si>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</si>
  <si>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</si>
  <si>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</si>
  <si>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</si>
  <si>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</si>
  <si>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</si>
  <si>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</si>
  <si>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</si>
  <si>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</si>
  <si>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</si>
  <si>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</si>
  <si>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</si>
  <si>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</si>
  <si>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</si>
  <si>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</si>
  <si>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</si>
  <si>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</si>
  <si>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</si>
  <si>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</si>
  <si>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</si>
  <si>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</si>
  <si>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</si>
  <si>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</si>
  <si>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</si>
  <si>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</si>
  <si>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</si>
  <si>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</si>
  <si>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</si>
  <si>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</si>
  <si>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</si>
  <si>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</si>
  <si>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</si>
  <si>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</si>
  <si>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</si>
  <si>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</si>
  <si>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</si>
  <si>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</si>
  <si>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</si>
  <si>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</si>
  <si>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</si>
  <si>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</si>
  <si>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</si>
  <si>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</si>
  <si>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</si>
  <si>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</si>
  <si>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</si>
  <si>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</si>
  <si>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</si>
  <si>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</si>
  <si>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</si>
  <si>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</si>
  <si>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</si>
  <si>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</si>
  <si>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</si>
  <si>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</si>
  <si>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</si>
  <si>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</si>
  <si>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</si>
  <si>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</si>
  <si>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</si>
  <si>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</si>
  <si>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</si>
  <si>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</si>
  <si>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</si>
  <si>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</si>
  <si>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</si>
  <si>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</si>
  <si>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</si>
  <si>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</si>
  <si>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</si>
  <si>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</si>
  <si>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</si>
  <si>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</si>
  <si>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</si>
  <si>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</si>
  <si>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</si>
  <si>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</si>
  <si>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</si>
  <si>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</si>
  <si>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</si>
  <si>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</si>
  <si>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</si>
  <si>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</si>
  <si>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</si>
  <si>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</si>
  <si>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</si>
  <si>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</si>
  <si>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</si>
  <si>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</si>
  <si>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</si>
  <si>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</si>
  <si>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</si>
  <si>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</si>
  <si>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</si>
  <si>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</si>
  <si>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</si>
  <si>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</si>
  <si>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</si>
  <si>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</si>
  <si>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</si>
  <si>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</si>
  <si>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</si>
  <si>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</si>
  <si>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</si>
  <si>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</si>
  <si>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</si>
  <si>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</si>
  <si>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</si>
  <si>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</si>
  <si>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</si>
  <si>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</si>
  <si>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</si>
  <si>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</si>
  <si>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</si>
  <si>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</si>
  <si>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</si>
  <si>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</si>
  <si>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</si>
  <si>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</si>
  <si>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</si>
  <si>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</si>
  <si>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</si>
  <si>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</si>
  <si>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</si>
  <si>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</si>
  <si>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</si>
  <si>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</si>
  <si>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</si>
  <si>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</si>
  <si>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</si>
  <si>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</si>
  <si>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</si>
  <si>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</si>
  <si>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</si>
  <si>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</si>
  <si>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</si>
  <si>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</si>
  <si>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</si>
  <si>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</si>
  <si>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</si>
  <si>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</si>
  <si>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</si>
  <si>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</si>
  <si>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</si>
  <si>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</si>
  <si>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</si>
  <si>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</si>
  <si>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</si>
  <si>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</si>
  <si>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</si>
  <si>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</si>
  <si>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</si>
  <si>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</si>
  <si>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</si>
  <si>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</si>
  <si>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</si>
  <si>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</si>
  <si>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</si>
  <si>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</si>
  <si>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</si>
  <si>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</si>
  <si>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</si>
  <si>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</si>
  <si>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</si>
  <si>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</si>
  <si>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</si>
  <si>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</si>
  <si>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</si>
  <si>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</si>
  <si>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</si>
  <si>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</si>
  <si>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</si>
  <si>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</si>
  <si>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</si>
  <si>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</si>
  <si>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</si>
  <si>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</si>
  <si>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</si>
  <si>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</si>
  <si>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</si>
  <si>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</si>
  <si>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</si>
  <si>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</si>
  <si>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</si>
  <si>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</si>
  <si>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</si>
  <si>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</si>
  <si>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</si>
  <si>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</si>
  <si>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</si>
  <si>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</si>
  <si>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</si>
  <si>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</si>
  <si>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</si>
  <si>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</si>
  <si>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</si>
  <si>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</si>
  <si>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</si>
  <si>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</si>
  <si>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</si>
  <si>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</si>
  <si>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</si>
  <si>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</si>
  <si>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</si>
  <si>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</si>
  <si>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</si>
  <si>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</si>
  <si>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</si>
  <si>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</si>
  <si>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</si>
  <si>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</si>
  <si>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</si>
  <si>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</si>
  <si>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</si>
  <si>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</si>
  <si>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</si>
  <si>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</si>
  <si>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</si>
  <si>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</si>
  <si>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</si>
  <si>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</si>
  <si>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</si>
  <si>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</si>
  <si>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</si>
  <si>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</si>
  <si>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</si>
  <si>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</si>
  <si>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</si>
  <si>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</si>
  <si>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</si>
  <si>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</si>
  <si>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</si>
  <si>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</si>
  <si>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</si>
  <si>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</si>
  <si>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</si>
  <si>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</si>
  <si>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</si>
  <si>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</si>
  <si>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</si>
  <si>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</si>
  <si>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</si>
  <si>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</si>
  <si>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</si>
  <si>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</si>
  <si>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</si>
  <si>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</si>
  <si>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</si>
  <si>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</si>
  <si>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</si>
  <si>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</si>
  <si>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</si>
  <si>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</si>
  <si>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</si>
  <si>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</si>
  <si>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</si>
  <si>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</si>
  <si>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</si>
  <si>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</si>
  <si>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</si>
  <si>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</si>
  <si>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</si>
  <si>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</si>
  <si>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</si>
  <si>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</si>
  <si>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</si>
  <si>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</si>
  <si>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</si>
  <si>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</si>
  <si>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</si>
  <si>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</si>
  <si>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</si>
  <si>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</si>
  <si>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</si>
  <si>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</si>
  <si>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</si>
  <si>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</si>
  <si>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</si>
  <si>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</si>
  <si>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</si>
  <si>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</si>
  <si>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</si>
  <si>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</si>
  <si>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</si>
  <si>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</si>
  <si>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</si>
  <si>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</si>
  <si>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</si>
  <si>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</si>
  <si>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</si>
  <si>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</si>
  <si>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</si>
  <si>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</si>
  <si>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</si>
  <si>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</si>
  <si>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</si>
  <si>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</si>
  <si>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</si>
  <si>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</si>
  <si>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</si>
  <si>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</si>
  <si>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</si>
  <si>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</si>
  <si>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</si>
  <si>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</si>
  <si>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</si>
  <si>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</si>
  <si>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</si>
  <si>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</si>
  <si>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</si>
  <si>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</si>
  <si>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</si>
  <si>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</si>
  <si>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</si>
  <si>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</si>
  <si>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</si>
  <si>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</si>
  <si>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</si>
  <si>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</si>
  <si>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</si>
  <si>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</si>
  <si>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</si>
  <si>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</si>
  <si>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</si>
  <si>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</si>
  <si>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</si>
  <si>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</si>
  <si>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</si>
  <si>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</si>
  <si>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</si>
  <si>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</si>
  <si>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</si>
  <si>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</si>
  <si>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</si>
  <si>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</si>
  <si>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</si>
  <si>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</si>
  <si>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</si>
  <si>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</si>
  <si>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</si>
  <si>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</si>
  <si>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</si>
  <si>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</si>
  <si>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</si>
  <si>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</si>
  <si>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</si>
  <si>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</si>
  <si>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</si>
  <si>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</si>
  <si>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</si>
  <si>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</si>
  <si>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</si>
  <si>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</si>
  <si>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</si>
  <si>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</si>
  <si>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</si>
  <si>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</si>
  <si>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</si>
  <si>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</si>
  <si>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</si>
  <si>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</si>
  <si>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</si>
  <si>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</si>
  <si>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</si>
  <si>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</si>
  <si>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</si>
  <si>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</si>
  <si>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</si>
  <si>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</si>
  <si>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</si>
  <si>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</si>
  <si>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</si>
  <si>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</si>
  <si>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</si>
  <si>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</si>
  <si>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</si>
  <si>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</si>
  <si>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</si>
  <si>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</si>
  <si>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</si>
  <si>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</si>
  <si>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</si>
  <si>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</si>
  <si>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</si>
  <si>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</si>
  <si>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</si>
  <si>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</si>
  <si>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</si>
  <si>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</si>
  <si>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</si>
  <si>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</si>
  <si>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</si>
  <si>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</si>
  <si>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</si>
  <si>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</si>
  <si>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</si>
  <si>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</si>
  <si>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</si>
  <si>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</si>
  <si>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</si>
  <si>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</si>
  <si>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</si>
  <si>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</si>
  <si>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</si>
  <si>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</si>
  <si>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</si>
  <si>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</si>
  <si>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</si>
  <si>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</si>
  <si>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</si>
  <si>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</si>
  <si>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</si>
  <si>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</si>
  <si>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</si>
  <si>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</si>
  <si>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</si>
  <si>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</si>
  <si>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</si>
  <si>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</si>
  <si>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</si>
  <si>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</si>
  <si>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</si>
  <si>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</si>
  <si>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</si>
  <si>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</si>
  <si>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</si>
  <si>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</si>
  <si>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</si>
  <si>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</si>
  <si>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</si>
  <si>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</si>
  <si>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</si>
  <si>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</si>
  <si>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</si>
  <si>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</si>
  <si>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</si>
  <si>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</si>
  <si>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</si>
  <si>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</si>
  <si>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</si>
  <si>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</si>
  <si>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</si>
  <si>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</si>
  <si>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</si>
  <si>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</si>
  <si>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</si>
  <si>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</si>
  <si>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</si>
  <si>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</si>
  <si>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</si>
  <si>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</si>
  <si>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</si>
  <si>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</si>
  <si>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</si>
  <si>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</si>
  <si>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</si>
  <si>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</si>
  <si>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</si>
  <si>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</si>
  <si>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</si>
  <si>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</si>
  <si>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</si>
  <si>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</si>
  <si>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</si>
  <si>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</si>
  <si>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</si>
  <si>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</si>
  <si>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</si>
  <si>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</si>
  <si>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</si>
  <si>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</si>
  <si>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</si>
  <si>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</si>
  <si>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</si>
  <si>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</si>
  <si>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</si>
  <si>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</si>
  <si>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</si>
  <si>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</si>
  <si>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</si>
  <si>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</si>
  <si>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</si>
  <si>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</si>
  <si>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</si>
  <si>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</si>
  <si>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</si>
  <si>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</si>
  <si>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</si>
  <si>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</si>
  <si>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</si>
  <si>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</si>
  <si>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</si>
  <si>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</si>
  <si>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</si>
  <si>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</si>
  <si>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</si>
  <si>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</si>
  <si>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</si>
  <si>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</si>
  <si>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</si>
  <si>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</si>
  <si>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</si>
  <si>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</si>
  <si>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</si>
  <si>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</si>
  <si>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</si>
  <si>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</si>
  <si>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</si>
  <si>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</si>
  <si>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</si>
  <si>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</si>
  <si>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</si>
  <si>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</si>
  <si>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</si>
  <si>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</si>
  <si>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</si>
  <si>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</si>
  <si>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</si>
  <si>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</si>
  <si>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</si>
  <si>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</si>
  <si>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</si>
  <si>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</si>
  <si>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</si>
  <si>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</si>
  <si>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</si>
  <si>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</si>
  <si>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</si>
  <si>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</si>
  <si>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</si>
  <si>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</si>
  <si>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</si>
  <si>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</si>
  <si>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</si>
  <si>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</si>
  <si>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</si>
  <si>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</si>
  <si>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</si>
  <si>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</si>
  <si>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</si>
  <si>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</si>
  <si>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</si>
  <si>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</si>
  <si>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</si>
  <si>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</si>
  <si>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</si>
  <si>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</si>
  <si>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</si>
  <si>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</si>
  <si>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</si>
  <si>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</si>
  <si>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</si>
  <si>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</si>
  <si>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</si>
  <si>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</si>
  <si>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</si>
  <si>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</si>
  <si>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</si>
  <si>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</si>
  <si>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</si>
  <si>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</si>
  <si>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</si>
  <si>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</si>
  <si>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</si>
  <si>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</si>
  <si>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</si>
  <si>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</si>
  <si>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</si>
  <si>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</si>
  <si>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</si>
  <si>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</si>
  <si>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</si>
  <si>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</si>
  <si>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</si>
  <si>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</si>
  <si>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</si>
  <si>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</si>
  <si>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</si>
  <si>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</si>
  <si>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</si>
  <si>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</si>
  <si>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</si>
  <si>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</si>
  <si>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</si>
  <si>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</si>
  <si>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</si>
  <si>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</si>
  <si>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</si>
  <si>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</si>
  <si>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</si>
  <si>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</si>
  <si>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</si>
  <si>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</si>
  <si>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</si>
  <si>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</si>
  <si>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</si>
  <si>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</si>
  <si>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</si>
  <si>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</si>
  <si>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</si>
  <si>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</si>
  <si>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</si>
  <si>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</si>
  <si>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</si>
  <si>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</si>
  <si>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</si>
  <si>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</si>
  <si>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</si>
  <si>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</si>
  <si>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</si>
  <si>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</si>
  <si>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</si>
  <si>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</si>
  <si>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</si>
  <si>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</si>
  <si>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</si>
  <si>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</si>
  <si>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</si>
  <si>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</si>
  <si>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</si>
  <si>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</si>
  <si>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</si>
  <si>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</si>
  <si>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</si>
  <si>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</si>
  <si>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</si>
  <si>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</si>
  <si>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</si>
  <si>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</si>
  <si>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</si>
  <si>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</si>
  <si>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</si>
  <si>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</si>
  <si>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</si>
  <si>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</si>
  <si>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</si>
  <si>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</si>
  <si>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</si>
  <si>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</si>
  <si>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</si>
  <si>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</si>
  <si>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</si>
  <si>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</si>
  <si>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</si>
  <si>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</si>
  <si>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</si>
  <si>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</si>
  <si>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</si>
  <si>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</si>
  <si>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</si>
  <si>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</si>
  <si>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</si>
  <si>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</si>
  <si>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</si>
  <si>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</si>
  <si>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</si>
  <si>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</si>
  <si>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</si>
  <si>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</si>
  <si>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</si>
  <si>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</si>
  <si>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</si>
  <si>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</si>
  <si>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</si>
  <si>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</si>
  <si>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</si>
  <si>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</si>
  <si>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</si>
  <si>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</si>
  <si>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</si>
  <si>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</si>
  <si>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</si>
  <si>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</si>
  <si>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</si>
  <si>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</si>
  <si>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</si>
  <si>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</si>
  <si>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</si>
  <si>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</si>
  <si>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</si>
  <si>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</si>
  <si>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</si>
  <si>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</si>
  <si>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</si>
  <si>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</si>
  <si>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</si>
  <si>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</si>
  <si>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</si>
  <si>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</si>
  <si>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</si>
  <si>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</si>
  <si>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</si>
  <si>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</si>
  <si>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</si>
  <si>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</si>
  <si>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</si>
  <si>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</si>
  <si>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</si>
  <si>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</si>
  <si>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</si>
  <si>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</si>
  <si>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</si>
  <si>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</si>
  <si>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</si>
  <si>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</si>
  <si>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</si>
  <si>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</si>
  <si>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</si>
  <si>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</si>
  <si>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</si>
  <si>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</si>
  <si>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</si>
  <si>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</si>
  <si>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</si>
  <si>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</si>
  <si>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</si>
  <si>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</si>
  <si>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</si>
  <si>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</si>
  <si>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</si>
  <si>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</si>
  <si>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</si>
  <si>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</si>
  <si>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</si>
  <si>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</si>
  <si>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</si>
  <si>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</si>
  <si>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</si>
  <si>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</si>
  <si>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</si>
  <si>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</si>
  <si>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</si>
  <si>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</si>
  <si>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</si>
  <si>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</si>
  <si>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</si>
  <si>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</si>
  <si>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</si>
  <si>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</si>
  <si>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</si>
  <si>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</si>
  <si>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</si>
  <si>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</si>
  <si>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</si>
  <si>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</si>
  <si>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</si>
  <si>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</si>
  <si>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</si>
  <si>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</si>
  <si>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</si>
  <si>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</si>
  <si>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</si>
  <si>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</si>
  <si>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</si>
  <si>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</si>
  <si>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</si>
  <si>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</si>
  <si>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</si>
  <si>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</si>
  <si>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</si>
  <si>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</si>
  <si>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</si>
  <si>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</si>
  <si>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</si>
  <si>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</si>
  <si>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</si>
  <si>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</si>
  <si>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</si>
  <si>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</si>
  <si>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</si>
  <si>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</si>
  <si>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</si>
  <si>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</si>
  <si>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</si>
  <si>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</si>
  <si>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</si>
  <si>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</si>
  <si>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</si>
  <si>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</si>
  <si>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</si>
  <si>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</si>
  <si>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</si>
  <si>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</si>
  <si>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</si>
  <si>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</si>
  <si>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</si>
  <si>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</si>
  <si>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</si>
  <si>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</si>
  <si>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</si>
  <si>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</si>
  <si>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</si>
  <si>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</si>
  <si>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</si>
  <si>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</si>
  <si>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</si>
  <si>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</si>
  <si>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</si>
  <si>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</si>
  <si>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</si>
  <si>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</si>
  <si>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</si>
  <si>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</si>
  <si>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</si>
  <si>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</si>
  <si>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</si>
  <si>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</si>
  <si>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</si>
  <si>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</si>
  <si>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</si>
  <si>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</si>
  <si>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</si>
  <si>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</si>
  <si>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</si>
  <si>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</si>
  <si>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</si>
  <si>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</si>
  <si>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</si>
  <si>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</si>
  <si>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</si>
  <si>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</si>
  <si>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</si>
  <si>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</si>
  <si>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</si>
  <si>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</si>
  <si>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</si>
  <si>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</si>
  <si>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</si>
  <si>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</si>
  <si>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</si>
  <si>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</si>
  <si>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</si>
  <si>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</si>
  <si>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</si>
  <si>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</si>
  <si>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</si>
  <si>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</si>
  <si>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</si>
  <si>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</si>
  <si>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</si>
  <si>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</si>
  <si>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</si>
  <si>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</si>
  <si>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</si>
  <si>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</si>
  <si>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</si>
  <si>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</si>
  <si>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</si>
  <si>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</si>
  <si>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</si>
  <si>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</si>
  <si>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</si>
  <si>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</si>
  <si>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</si>
  <si>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</si>
  <si>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</si>
  <si>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</si>
  <si>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</si>
  <si>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</si>
  <si>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</si>
  <si>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</si>
  <si>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</si>
  <si>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</si>
  <si>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</si>
  <si>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</si>
  <si>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</si>
  <si>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</si>
  <si>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</si>
  <si>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</si>
  <si>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</si>
  <si>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</si>
  <si>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</si>
  <si>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</si>
  <si>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</si>
  <si>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</si>
  <si>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</si>
  <si>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</si>
  <si>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</si>
  <si>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</si>
  <si>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</si>
  <si>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</si>
  <si>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</si>
  <si>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</si>
  <si>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</si>
  <si>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</si>
  <si>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</si>
  <si>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</si>
  <si>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</si>
  <si>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</si>
  <si>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</si>
  <si>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</si>
  <si>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</si>
  <si>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</si>
  <si>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</si>
  <si>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</si>
  <si>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</si>
  <si>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</si>
  <si>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</si>
  <si>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</si>
  <si>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</si>
  <si>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</si>
  <si>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</si>
  <si>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</si>
  <si>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</si>
  <si>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</si>
  <si>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</si>
  <si>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</si>
  <si>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</si>
  <si>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</si>
  <si>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</si>
  <si>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</si>
  <si>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</si>
  <si>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</si>
  <si>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</si>
  <si>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</si>
  <si>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</si>
  <si>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</si>
  <si>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</si>
  <si>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</si>
  <si>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</si>
  <si>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</si>
  <si>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</si>
  <si>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</si>
  <si>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</si>
  <si>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</si>
  <si>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</si>
  <si>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</si>
  <si>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</si>
  <si>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</si>
  <si>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</si>
  <si>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</si>
  <si>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</si>
  <si>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</si>
  <si>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</si>
  <si>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</si>
  <si>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</si>
  <si>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</si>
  <si>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</si>
  <si>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</si>
  <si>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</si>
  <si>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</si>
  <si>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</si>
  <si>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</si>
  <si>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</si>
  <si>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</si>
  <si>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</si>
  <si>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</si>
  <si>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</si>
  <si>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</si>
  <si>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</si>
  <si>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</si>
  <si>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</si>
  <si>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</si>
  <si>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</si>
  <si>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</si>
  <si>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</si>
  <si>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</si>
  <si>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</si>
  <si>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</si>
  <si>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</si>
  <si>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</si>
  <si>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</si>
  <si>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</si>
  <si>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</si>
  <si>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</si>
  <si>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</si>
  <si>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</si>
  <si>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</si>
  <si>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</si>
  <si>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</si>
  <si>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</si>
  <si>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</si>
  <si>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</si>
  <si>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</si>
  <si>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</si>
  <si>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</si>
  <si>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</si>
  <si>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</si>
  <si>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</si>
  <si>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</si>
  <si>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</si>
  <si>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</si>
  <si>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</si>
  <si>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</si>
  <si>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</si>
  <si>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</si>
  <si>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</si>
  <si>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</si>
  <si>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</si>
  <si>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</si>
  <si>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</si>
  <si>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</si>
  <si>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</si>
  <si>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</si>
  <si>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</si>
  <si>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</si>
  <si>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</si>
  <si>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</si>
  <si>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</si>
  <si>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</si>
  <si>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</si>
  <si>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</si>
  <si>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</si>
  <si>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</si>
  <si>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</si>
  <si>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</si>
  <si>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</si>
  <si>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</si>
  <si>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</si>
  <si>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</si>
  <si>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</si>
  <si>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</si>
  <si>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</si>
  <si>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</si>
  <si>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</si>
  <si>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</si>
  <si>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</si>
  <si>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</si>
  <si>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</si>
  <si>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</si>
  <si>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</si>
  <si>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</si>
  <si>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</si>
  <si>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</si>
  <si>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</si>
  <si>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</si>
  <si>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</si>
  <si>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</si>
  <si>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</si>
  <si>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</si>
  <si>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</si>
  <si>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</si>
  <si>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</si>
  <si>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</si>
  <si>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</si>
  <si>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</si>
  <si>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</si>
  <si>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</si>
  <si>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</si>
  <si>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</si>
  <si>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</si>
  <si>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</si>
  <si>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</si>
  <si>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</si>
  <si>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</si>
  <si>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</si>
  <si>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</si>
  <si>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</si>
  <si>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</si>
  <si>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</si>
  <si>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</si>
  <si>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</si>
  <si>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</si>
  <si>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</si>
  <si>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</si>
  <si>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</si>
  <si>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</si>
  <si>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</si>
  <si>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</si>
  <si>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</si>
  <si>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</si>
  <si>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</si>
  <si>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</si>
  <si>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</si>
  <si>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</si>
  <si>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</si>
  <si>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</si>
  <si>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</si>
  <si>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</si>
  <si>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</si>
  <si>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</si>
  <si>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</si>
  <si>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</si>
  <si>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</si>
  <si>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</si>
  <si>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</si>
  <si>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</si>
  <si>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</si>
  <si>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</si>
  <si>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</si>
  <si>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</si>
  <si>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</si>
  <si>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</si>
  <si>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</si>
  <si>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</si>
  <si>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</si>
  <si>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</si>
  <si>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</si>
  <si>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</si>
  <si>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</si>
  <si>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</si>
  <si>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</si>
  <si>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</si>
  <si>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</si>
  <si>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</si>
  <si>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</si>
  <si>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</si>
  <si>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</si>
  <si>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</si>
  <si>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</si>
  <si>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</si>
  <si>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</si>
  <si>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</si>
  <si>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</si>
  <si>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</si>
  <si>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</si>
  <si>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</si>
  <si>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</si>
  <si>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</si>
  <si>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</si>
  <si>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</si>
  <si>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</si>
  <si>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</si>
  <si>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</si>
  <si>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</si>
  <si>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</si>
  <si>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</si>
  <si>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</si>
  <si>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</si>
  <si>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</si>
  <si>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</si>
  <si>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</si>
  <si>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</si>
  <si>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</si>
  <si>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</si>
  <si>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</si>
  <si>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</si>
  <si>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</si>
  <si>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</si>
  <si>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</si>
  <si>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</si>
  <si>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</si>
  <si>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</si>
  <si>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</si>
  <si>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</si>
  <si>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</si>
  <si>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</si>
  <si>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</si>
  <si>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</si>
  <si>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</si>
  <si>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</si>
  <si>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</si>
  <si>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</si>
  <si>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</si>
  <si>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</si>
  <si>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</si>
  <si>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</si>
  <si>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</si>
  <si>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</si>
  <si>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</si>
  <si>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</si>
  <si>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</si>
  <si>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</si>
  <si>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</si>
  <si>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</si>
  <si>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</si>
  <si>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</si>
  <si>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</si>
  <si>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</si>
  <si>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</si>
  <si>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</si>
  <si>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</si>
  <si>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</si>
  <si>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</si>
  <si>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</si>
  <si>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</si>
  <si>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</si>
  <si>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</si>
  <si>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</si>
  <si>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</si>
  <si>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</si>
  <si>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</si>
  <si>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</si>
  <si>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</si>
  <si>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</si>
  <si>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</si>
  <si>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</si>
  <si>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</si>
  <si>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</si>
  <si>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</si>
  <si>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</si>
  <si>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</si>
  <si>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</si>
  <si>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</si>
  <si>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</si>
  <si>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</si>
  <si>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</si>
  <si>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</si>
  <si>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</si>
  <si>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</si>
  <si>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</si>
  <si>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</si>
  <si>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</si>
  <si>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</si>
  <si>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</si>
  <si>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</si>
  <si>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</si>
  <si>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</si>
  <si>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</si>
  <si>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</si>
  <si>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</si>
  <si>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</si>
  <si>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</si>
  <si>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</si>
  <si>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</si>
  <si>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</si>
  <si>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</si>
  <si>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</si>
  <si>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</si>
  <si>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</si>
  <si>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</si>
  <si>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</si>
  <si>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</si>
  <si>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</si>
  <si>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</si>
  <si>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</si>
  <si>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</si>
  <si>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</si>
  <si>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</si>
  <si>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</si>
  <si>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</si>
  <si>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</si>
  <si>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</si>
  <si>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</si>
  <si>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</si>
  <si>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</si>
  <si>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</si>
  <si>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</si>
  <si>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</si>
  <si>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</si>
  <si>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</si>
  <si>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</si>
  <si>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</si>
  <si>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</si>
  <si>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</si>
  <si>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</si>
  <si>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</si>
  <si>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</si>
  <si>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</si>
  <si>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</si>
  <si>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</si>
  <si>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</si>
  <si>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</si>
  <si>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</si>
  <si>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</si>
  <si>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</si>
  <si>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</si>
  <si>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</si>
  <si>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</si>
  <si>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</si>
  <si>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</si>
  <si>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</si>
  <si>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</si>
  <si>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</si>
  <si>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</si>
  <si>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</si>
  <si>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</si>
  <si>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</si>
  <si>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</si>
  <si>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</si>
  <si>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</si>
  <si>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</si>
  <si>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</si>
  <si>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</si>
  <si>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</si>
  <si>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</si>
  <si>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</si>
  <si>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</si>
  <si>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</si>
  <si>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</si>
  <si>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</si>
  <si>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</si>
  <si>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</si>
  <si>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</si>
  <si>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</si>
  <si>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</si>
  <si>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</si>
  <si>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</si>
  <si>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</si>
  <si>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</si>
  <si>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</si>
  <si>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</si>
  <si>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</si>
  <si>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</si>
  <si>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</si>
  <si>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</si>
  <si>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</si>
  <si>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</si>
  <si>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</si>
  <si>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</si>
  <si>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</si>
  <si>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</si>
  <si>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</si>
  <si>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</si>
  <si>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</si>
  <si>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</si>
  <si>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</si>
  <si>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</si>
  <si>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</si>
  <si>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</si>
  <si>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</si>
  <si>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</si>
  <si>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</si>
  <si>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</si>
  <si>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</si>
  <si>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</si>
  <si>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</si>
  <si>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</si>
  <si>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</si>
  <si>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</si>
  <si>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</si>
  <si>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</si>
  <si>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</si>
  <si>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</si>
  <si>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</si>
  <si>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</si>
  <si>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</si>
  <si>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</si>
  <si>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</si>
  <si>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</si>
  <si>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</si>
  <si>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</si>
  <si>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</si>
  <si>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</si>
  <si>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</si>
  <si>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</si>
  <si>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</si>
  <si>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</si>
  <si>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</si>
  <si>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</si>
  <si>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</si>
  <si>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</si>
  <si>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</si>
  <si>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</si>
  <si>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</si>
  <si>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</si>
  <si>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</si>
  <si>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</si>
  <si>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</si>
  <si>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</si>
  <si>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</si>
  <si>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</si>
  <si>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</si>
  <si>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</si>
  <si>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</si>
  <si>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</si>
  <si>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</si>
  <si>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</si>
  <si>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</si>
  <si>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</si>
  <si>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</si>
  <si>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</si>
  <si>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</si>
  <si>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</si>
  <si>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</si>
  <si>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</si>
  <si>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</si>
  <si>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</si>
  <si>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</si>
  <si>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</si>
  <si>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</si>
  <si>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</si>
  <si>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</si>
  <si>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</si>
  <si>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</si>
  <si>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</si>
  <si>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</si>
  <si>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</si>
  <si>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</si>
  <si>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</si>
  <si>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</si>
  <si>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</si>
  <si>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</si>
  <si>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</si>
  <si>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</si>
  <si>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</si>
  <si>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</si>
  <si>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</si>
  <si>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</si>
  <si>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</si>
  <si>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</si>
  <si>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</si>
  <si>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</si>
  <si>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</si>
  <si>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</si>
  <si>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</si>
  <si>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</si>
  <si>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</si>
  <si>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</si>
  <si>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</si>
  <si>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</si>
  <si>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</si>
  <si>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</si>
  <si>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</si>
  <si>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</si>
  <si>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</si>
  <si>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</si>
  <si>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</si>
  <si>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</si>
  <si>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</si>
  <si>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</si>
  <si>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</si>
  <si>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</si>
  <si>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</si>
  <si>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</si>
  <si>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</si>
  <si>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</si>
  <si>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</si>
  <si>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</si>
  <si>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</si>
  <si>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</si>
  <si>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</si>
  <si>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</si>
  <si>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</si>
  <si>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</si>
  <si>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</si>
  <si>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</si>
  <si>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</si>
  <si>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</si>
  <si>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</si>
  <si>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</si>
  <si>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</si>
  <si>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</si>
  <si>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</si>
  <si>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</si>
  <si>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</si>
  <si>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</si>
  <si>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</si>
  <si>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</si>
  <si>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</si>
  <si>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</si>
  <si>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</si>
  <si>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</si>
  <si>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</si>
  <si>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</si>
  <si>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</si>
  <si>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</si>
  <si>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</si>
  <si>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</si>
  <si>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</si>
  <si>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</si>
  <si>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</si>
  <si>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</si>
  <si>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</si>
  <si>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</si>
  <si>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</si>
  <si>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</si>
  <si>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</si>
  <si>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</si>
  <si>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</si>
  <si>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</si>
  <si>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</si>
  <si>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</si>
  <si>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</si>
  <si>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</si>
  <si>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</si>
  <si>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</si>
  <si>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</si>
  <si>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</si>
  <si>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</si>
  <si>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</si>
  <si>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</si>
  <si>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</si>
  <si>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</si>
  <si>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</si>
  <si>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</si>
  <si>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</si>
  <si>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</si>
  <si>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</si>
  <si>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</si>
  <si>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</si>
  <si>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</si>
  <si>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</si>
  <si>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</si>
  <si>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</si>
  <si>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</si>
  <si>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</si>
  <si>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</si>
  <si>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</si>
  <si>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</si>
  <si>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</si>
  <si>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</si>
  <si>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</si>
  <si>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</si>
  <si>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</si>
  <si>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</si>
  <si>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</si>
  <si>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</si>
  <si>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</si>
  <si>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</si>
  <si>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</si>
  <si>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</si>
  <si>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</si>
  <si>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</si>
  <si>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</si>
  <si>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</si>
  <si>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</si>
  <si>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</si>
  <si>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</si>
  <si>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</si>
  <si>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</si>
  <si>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</si>
  <si>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</si>
  <si>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</si>
  <si>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</si>
  <si>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</si>
  <si>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</si>
  <si>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</si>
  <si>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</si>
  <si>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</si>
  <si>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</si>
  <si>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</si>
  <si>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</si>
  <si>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</si>
  <si>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</si>
  <si>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</si>
  <si>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</si>
  <si>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</si>
  <si>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</si>
  <si>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</si>
  <si>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</si>
  <si>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</si>
  <si>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</si>
  <si>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</si>
  <si>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</si>
  <si>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</si>
  <si>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</si>
  <si>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</si>
  <si>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</si>
  <si>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</si>
  <si>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</si>
  <si>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</si>
  <si>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</si>
  <si>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</si>
  <si>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</si>
  <si>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</si>
  <si>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</si>
  <si>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</si>
  <si>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</si>
  <si>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</si>
  <si>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</si>
  <si>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</si>
  <si>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</si>
  <si>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</si>
  <si>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</si>
  <si>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</si>
  <si>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</si>
  <si>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</si>
  <si>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</si>
  <si>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</si>
  <si>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</si>
  <si>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</si>
  <si>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</si>
  <si>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</si>
  <si>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</si>
  <si>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</si>
  <si>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</si>
  <si>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</si>
  <si>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</si>
  <si>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</si>
  <si>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</si>
  <si>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</si>
  <si>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</si>
  <si>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</si>
  <si>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</si>
  <si>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</si>
  <si>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</si>
  <si>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</si>
  <si>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</si>
  <si>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</si>
  <si>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</si>
  <si>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</si>
  <si>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</si>
  <si>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</si>
  <si>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</si>
  <si>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</si>
  <si>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</si>
  <si>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</si>
  <si>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</si>
  <si>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</si>
  <si>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</si>
  <si>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</si>
  <si>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</si>
  <si>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</si>
  <si>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</si>
  <si>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</si>
  <si>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</si>
  <si>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</si>
  <si>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</si>
  <si>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</si>
  <si>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</si>
  <si>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</si>
  <si>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</si>
  <si>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</si>
  <si>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</si>
  <si>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</si>
  <si>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</si>
  <si>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</si>
  <si>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</si>
  <si>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</si>
  <si>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</si>
  <si>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</si>
  <si>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</si>
  <si>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</si>
  <si>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</si>
  <si>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</si>
  <si>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</si>
  <si>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</si>
  <si>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</si>
  <si>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</si>
  <si>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</si>
  <si>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</si>
  <si>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</si>
  <si>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</si>
  <si>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</si>
  <si>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</si>
  <si>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</si>
  <si>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</si>
  <si>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</si>
  <si>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</si>
  <si>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</si>
  <si>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</si>
  <si>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</si>
  <si>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</si>
  <si>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</si>
  <si>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</si>
  <si>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</si>
  <si>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</si>
  <si>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</si>
  <si>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</si>
  <si>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</si>
  <si>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</si>
  <si>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</si>
  <si>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</si>
  <si>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</si>
  <si>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</si>
  <si>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</si>
  <si>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</si>
  <si>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</si>
  <si>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</si>
  <si>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</si>
  <si>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</si>
  <si>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</si>
  <si>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</si>
  <si>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</si>
  <si>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</si>
  <si>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</si>
  <si>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</si>
  <si>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</si>
  <si>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</si>
  <si>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</si>
  <si>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</si>
  <si>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</si>
  <si>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</si>
  <si>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</si>
  <si>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</si>
  <si>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</si>
  <si>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</si>
  <si>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</si>
  <si>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</si>
  <si>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</si>
  <si>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</si>
  <si>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</si>
  <si>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</si>
  <si>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</si>
  <si>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</si>
  <si>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</si>
  <si>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</si>
  <si>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</si>
  <si>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</si>
  <si>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</si>
  <si>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</si>
  <si>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</si>
  <si>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</si>
  <si>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</si>
  <si>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</si>
  <si>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</si>
  <si>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</si>
  <si>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</si>
  <si>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</si>
  <si>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</si>
  <si>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</si>
  <si>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</si>
  <si>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</si>
  <si>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</si>
  <si>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</si>
  <si>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</si>
  <si>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</si>
  <si>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</si>
  <si>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</si>
  <si>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</si>
  <si>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</si>
  <si>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</si>
  <si>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</si>
  <si>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</si>
  <si>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</si>
  <si>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</si>
  <si>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</si>
  <si>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</si>
  <si>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</si>
  <si>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</si>
  <si>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</si>
  <si>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</si>
  <si>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</si>
  <si>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</si>
  <si>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</si>
  <si>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</si>
  <si>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</si>
  <si>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</si>
  <si>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</si>
  <si>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</si>
  <si>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</si>
  <si>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</si>
  <si>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</si>
  <si>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</si>
  <si>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</si>
  <si>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</si>
  <si>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</si>
  <si>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</si>
  <si>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</si>
  <si>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</si>
  <si>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</si>
  <si>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</si>
  <si>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</si>
  <si>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</si>
  <si>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</si>
  <si>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</si>
  <si>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</si>
  <si>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</si>
  <si>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</si>
  <si>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</si>
  <si>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</si>
  <si>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</si>
  <si>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</si>
  <si>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</si>
  <si>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</si>
  <si>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</si>
  <si>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</si>
  <si>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</si>
  <si>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</si>
  <si>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</si>
  <si>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</si>
  <si>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</si>
  <si>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</si>
  <si>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</si>
  <si>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</si>
  <si>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</si>
  <si>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</si>
  <si>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</si>
  <si>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</si>
  <si>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</si>
  <si>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</si>
  <si>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</si>
  <si>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</si>
  <si>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</si>
  <si>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</si>
  <si>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</si>
  <si>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</si>
  <si>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</si>
  <si>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</si>
  <si>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</si>
  <si>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</si>
  <si>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</si>
  <si>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</si>
  <si>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</si>
  <si>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</si>
  <si>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</si>
  <si>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</si>
  <si>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</si>
  <si>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</si>
  <si>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</si>
  <si>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</si>
  <si>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</si>
  <si>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</si>
  <si>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</si>
  <si>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</si>
  <si>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</si>
  <si>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</si>
  <si>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</si>
  <si>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</si>
  <si>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</si>
  <si>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</si>
  <si>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</si>
  <si>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</si>
  <si>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</si>
  <si>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</si>
  <si>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</si>
  <si>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</si>
  <si>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</si>
  <si>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</si>
  <si>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</si>
  <si>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</si>
  <si>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</si>
  <si>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</si>
  <si>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</si>
  <si>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</si>
  <si>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</si>
  <si>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</si>
  <si>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</si>
  <si>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</si>
  <si>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</si>
  <si>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</si>
  <si>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</si>
  <si>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</si>
  <si>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</si>
  <si>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</si>
  <si>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</si>
  <si>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</si>
  <si>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</si>
  <si>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</si>
  <si>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</si>
  <si>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</si>
  <si>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</si>
  <si>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</si>
  <si>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</si>
  <si>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</si>
  <si>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</si>
  <si>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</si>
  <si>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</si>
  <si>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</si>
  <si>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</si>
  <si>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</si>
  <si>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</si>
  <si>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</si>
  <si>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</si>
  <si>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</si>
  <si>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</si>
  <si>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</si>
  <si>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</si>
  <si>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</si>
  <si>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</si>
  <si>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</si>
  <si>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</si>
  <si>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</si>
  <si>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</si>
  <si>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</si>
  <si>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</si>
  <si>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</si>
  <si>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</si>
  <si>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</si>
  <si>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</si>
  <si>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</si>
  <si>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</si>
  <si>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</si>
  <si>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</si>
  <si>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</si>
  <si>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</si>
  <si>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</si>
  <si>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</si>
  <si>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</si>
  <si>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</si>
  <si>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</si>
  <si>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</si>
  <si>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</si>
  <si>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</si>
  <si>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</si>
  <si>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</si>
  <si>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</si>
  <si>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</si>
  <si>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</si>
  <si>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</si>
  <si>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</si>
  <si>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</si>
  <si>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</si>
  <si>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</si>
  <si>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</si>
  <si>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</si>
  <si>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</si>
  <si>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</si>
  <si>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</si>
  <si>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</si>
  <si>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</si>
  <si>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</si>
  <si>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</si>
  <si>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</si>
  <si>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</si>
  <si>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</si>
  <si>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</si>
  <si>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</si>
  <si>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</si>
  <si>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</si>
  <si>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</si>
  <si>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</si>
  <si>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</si>
  <si>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</si>
  <si>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</si>
  <si>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</si>
  <si>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</si>
  <si>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</si>
  <si>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</si>
  <si>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</si>
  <si>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</si>
  <si>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</si>
  <si>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</si>
  <si>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</si>
  <si>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</si>
  <si>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</si>
  <si>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</si>
  <si>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</si>
  <si>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</si>
  <si>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</si>
  <si>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</si>
  <si>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</si>
  <si>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</si>
  <si>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</si>
  <si>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</si>
  <si>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</si>
  <si>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</si>
  <si>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</si>
  <si>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</si>
  <si>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</si>
  <si>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</si>
  <si>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</si>
  <si>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</si>
  <si>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</si>
  <si>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</si>
  <si>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</si>
  <si>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</si>
  <si>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</si>
  <si>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</si>
  <si>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</si>
  <si>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</si>
  <si>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</si>
  <si>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</si>
  <si>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</si>
  <si>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</si>
  <si>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</si>
  <si>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</si>
  <si>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</si>
  <si>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</si>
  <si>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</si>
  <si>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</si>
  <si>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</si>
  <si>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</si>
  <si>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</si>
  <si>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</si>
  <si>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</si>
  <si>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</si>
  <si>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</si>
  <si>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</si>
  <si>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</si>
  <si>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</si>
  <si>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</si>
  <si>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</si>
  <si>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</si>
  <si>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</si>
  <si>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</si>
  <si>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</si>
  <si>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</si>
  <si>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</si>
  <si>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</si>
  <si>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</si>
  <si>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</si>
  <si>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</si>
  <si>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</si>
  <si>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</si>
  <si>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</si>
  <si>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</si>
  <si>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</si>
  <si>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</si>
  <si>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</si>
  <si>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</si>
  <si>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</si>
  <si>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</si>
  <si>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</si>
  <si>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</si>
  <si>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</si>
  <si>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</si>
  <si>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</si>
  <si>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</si>
  <si>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</si>
  <si>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</si>
  <si>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</si>
  <si>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</si>
  <si>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</si>
  <si>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</si>
  <si>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</si>
  <si>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</si>
  <si>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</si>
  <si>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</si>
  <si>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</si>
  <si>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</si>
  <si>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</si>
  <si>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</si>
  <si>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</si>
  <si>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</si>
  <si>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</si>
  <si>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</si>
  <si>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</si>
  <si>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</si>
  <si>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</si>
  <si>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</si>
  <si>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</si>
  <si>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</si>
  <si>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</si>
  <si>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</si>
  <si>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</si>
  <si>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</si>
  <si>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</si>
  <si>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</si>
  <si>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</si>
  <si>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</si>
  <si>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</si>
  <si>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</si>
  <si>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</si>
  <si>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</si>
  <si>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</si>
  <si>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</si>
  <si>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</si>
  <si>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</si>
  <si>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</si>
  <si>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</si>
  <si>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</si>
  <si>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</si>
  <si>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</si>
  <si>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</si>
  <si>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</si>
  <si>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</si>
  <si>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</si>
  <si>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</si>
  <si>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</si>
  <si>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</si>
  <si>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</si>
  <si>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</si>
  <si>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</si>
  <si>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</si>
  <si>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</si>
  <si>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</si>
  <si>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</si>
  <si>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</si>
  <si>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</si>
  <si>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</si>
  <si>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</si>
  <si>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</si>
  <si>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</si>
  <si>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</si>
  <si>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</si>
  <si>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</si>
  <si>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</si>
  <si>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</si>
  <si>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</si>
  <si>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</si>
  <si>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</si>
  <si>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</si>
  <si>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</si>
  <si>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</si>
  <si>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</si>
  <si>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</si>
  <si>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</si>
  <si>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</si>
  <si>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</si>
  <si>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</si>
  <si>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</si>
  <si>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</si>
  <si>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</si>
  <si>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</si>
  <si>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</si>
  <si>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</si>
  <si>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</si>
  <si>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</si>
  <si>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</si>
  <si>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</si>
  <si>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</si>
  <si>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</si>
  <si>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</si>
  <si>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</si>
  <si>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</si>
  <si>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</si>
  <si>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</si>
  <si>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</si>
  <si>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</si>
  <si>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</si>
  <si>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</si>
  <si>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</si>
  <si>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</si>
  <si>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</si>
  <si>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</si>
  <si>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</si>
  <si>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</si>
  <si>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</si>
  <si>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</si>
  <si>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</si>
  <si>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</si>
  <si>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</si>
  <si>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</si>
  <si>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</si>
  <si>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</si>
  <si>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</si>
  <si>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</si>
  <si>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</si>
  <si>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</si>
  <si>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</si>
  <si>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</si>
  <si>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</si>
  <si>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</si>
  <si>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</si>
  <si>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</si>
  <si>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</si>
  <si>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</si>
  <si>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</si>
  <si>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</si>
  <si>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</si>
  <si>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</si>
  <si>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</si>
  <si>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</si>
  <si>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</si>
  <si>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</si>
  <si>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</si>
  <si>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</si>
  <si>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</si>
  <si>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</si>
  <si>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</si>
  <si>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</si>
  <si>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</si>
  <si>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</si>
  <si>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</si>
  <si>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</si>
  <si>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</si>
  <si>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</si>
  <si>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</si>
  <si>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</si>
  <si>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</si>
  <si>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</si>
  <si>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</si>
  <si>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</si>
  <si>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</si>
  <si>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</si>
  <si>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</si>
  <si>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</si>
  <si>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</si>
  <si>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</si>
  <si>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</si>
  <si>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</si>
  <si>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</si>
  <si>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</si>
  <si>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</si>
  <si>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</si>
  <si>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</si>
  <si>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</si>
  <si>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</si>
  <si>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</si>
  <si>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</si>
  <si>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</si>
  <si>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</si>
  <si>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</si>
  <si>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</si>
  <si>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</si>
  <si>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</si>
  <si>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</si>
  <si>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</si>
  <si>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</si>
  <si>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</si>
  <si>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</si>
  <si>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</si>
  <si>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</si>
  <si>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</si>
  <si>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</si>
  <si>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</si>
  <si>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</si>
  <si>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</si>
  <si>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</si>
  <si>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</si>
  <si>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</si>
  <si>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</si>
  <si>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</si>
  <si>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</si>
  <si>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</si>
  <si>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</si>
  <si>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</si>
  <si>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</si>
  <si>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</si>
  <si>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</si>
  <si>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</si>
  <si>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</si>
  <si>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</si>
  <si>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</si>
  <si>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</si>
  <si>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</si>
  <si>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</si>
  <si>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</si>
  <si>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</si>
  <si>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</si>
  <si>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</si>
  <si>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</si>
  <si>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</si>
  <si>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</si>
  <si>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</si>
  <si>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</si>
  <si>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</si>
  <si>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</si>
  <si>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</si>
  <si>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</si>
  <si>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</si>
  <si>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</si>
  <si>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</si>
  <si>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</si>
  <si>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</si>
  <si>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</si>
  <si>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</si>
  <si>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</si>
  <si>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</si>
  <si>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</si>
  <si>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</si>
  <si>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</si>
  <si>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</si>
  <si>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</si>
  <si>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</si>
  <si>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</si>
  <si>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</si>
  <si>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</si>
  <si>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</si>
  <si>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</si>
  <si>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</si>
  <si>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</si>
  <si>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</si>
  <si>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</si>
  <si>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</si>
  <si>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</si>
  <si>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</si>
  <si>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</si>
  <si>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</si>
  <si>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</si>
  <si>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</si>
  <si>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</si>
  <si>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</si>
  <si>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</si>
  <si>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</si>
  <si>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</si>
  <si>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</si>
  <si>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</si>
  <si>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</si>
  <si>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</si>
  <si>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</si>
  <si>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</si>
  <si>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</si>
  <si>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</si>
  <si>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</si>
  <si>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</si>
  <si>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</si>
  <si>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</si>
  <si>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</si>
  <si>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</si>
  <si>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</si>
  <si>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</si>
  <si>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</si>
  <si>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</si>
  <si>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</si>
  <si>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</si>
  <si>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</si>
  <si>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</si>
  <si>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</si>
  <si>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</si>
  <si>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</si>
  <si>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</si>
  <si>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</si>
  <si>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</si>
  <si>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</si>
  <si>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</si>
  <si>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</si>
  <si>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</si>
  <si>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</si>
  <si>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</si>
  <si>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</si>
  <si>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</si>
  <si>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</si>
  <si>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</si>
  <si>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</si>
  <si>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</si>
  <si>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</si>
  <si>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</si>
  <si>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</si>
  <si>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</si>
  <si>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</si>
  <si>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</si>
  <si>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</si>
  <si>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</si>
  <si>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</si>
  <si>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</si>
  <si>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</si>
  <si>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</si>
  <si>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</si>
  <si>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</si>
  <si>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</si>
  <si>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</si>
  <si>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</si>
  <si>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</si>
  <si>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</si>
  <si>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</si>
  <si>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</si>
  <si>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</si>
  <si>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</si>
  <si>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</si>
  <si>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</si>
  <si>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</si>
  <si>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</si>
  <si>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</si>
  <si>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</si>
  <si>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</si>
  <si>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</si>
  <si>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</si>
  <si>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</si>
  <si>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</si>
  <si>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</si>
  <si>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</si>
  <si>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</si>
  <si>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</si>
  <si>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</si>
  <si>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</si>
  <si>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</si>
  <si>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</si>
  <si>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</si>
  <si>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</si>
  <si>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</si>
  <si>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</si>
  <si>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</si>
  <si>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</si>
  <si>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</si>
  <si>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</si>
  <si>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</si>
  <si>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</si>
  <si>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</si>
  <si>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</si>
  <si>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</si>
  <si>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</si>
  <si>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</si>
  <si>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</si>
  <si>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</si>
  <si>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</si>
  <si>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</si>
  <si>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</si>
  <si>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</si>
  <si>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</si>
  <si>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</si>
  <si>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</si>
  <si>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</si>
  <si>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</si>
  <si>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</si>
  <si>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</si>
  <si>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</si>
  <si>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</si>
  <si>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</si>
  <si>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</si>
  <si>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</si>
  <si>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</si>
  <si>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</si>
  <si>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</si>
  <si>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</si>
  <si>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</si>
  <si>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</si>
  <si>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</si>
  <si>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</si>
  <si>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</si>
  <si>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</si>
  <si>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</si>
  <si>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</si>
  <si>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</si>
  <si>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</si>
  <si>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</si>
  <si>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</si>
  <si>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</si>
  <si>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</si>
  <si>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</si>
  <si>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</si>
  <si>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</si>
  <si>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</si>
  <si>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</si>
  <si>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</si>
  <si>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</si>
  <si>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</si>
  <si>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</si>
  <si>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</si>
  <si>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</si>
  <si>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</si>
  <si>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</si>
  <si>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</si>
  <si>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</si>
  <si>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</si>
  <si>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</si>
  <si>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</si>
  <si>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</si>
  <si>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</si>
  <si>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</si>
  <si>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</si>
  <si>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</si>
  <si>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</si>
  <si>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</si>
  <si>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</si>
  <si>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</si>
  <si>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</si>
  <si>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</si>
  <si>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</si>
  <si>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</si>
  <si>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</si>
  <si>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</si>
  <si>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</si>
  <si>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</si>
  <si>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</si>
  <si>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</si>
  <si>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</si>
  <si>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</si>
  <si>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</si>
  <si>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</si>
  <si>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</si>
  <si>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</si>
  <si>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</si>
  <si>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</si>
  <si>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</si>
  <si>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</si>
  <si>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</si>
  <si>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</si>
  <si>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</si>
  <si>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</si>
  <si>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</si>
  <si>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</si>
  <si>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</si>
  <si>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</si>
  <si>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</si>
  <si>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</si>
  <si>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</si>
  <si>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</si>
  <si>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</si>
  <si>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</si>
  <si>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</si>
  <si>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</si>
  <si>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</si>
  <si>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</si>
  <si>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</si>
  <si>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</si>
  <si>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</si>
  <si>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</si>
  <si>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</si>
  <si>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</si>
  <si>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</si>
  <si>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</si>
  <si>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</si>
  <si>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</si>
  <si>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</si>
  <si>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</si>
  <si>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</si>
  <si>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</si>
  <si>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</si>
  <si>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</si>
  <si>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</si>
  <si>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</si>
  <si>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</si>
  <si>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</si>
  <si>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</si>
  <si>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</si>
  <si>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</si>
  <si>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</si>
  <si>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</si>
  <si>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</si>
  <si>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</si>
  <si>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</si>
  <si>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</si>
  <si>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</si>
  <si>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</si>
  <si>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</si>
  <si>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</si>
  <si>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</si>
  <si>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</si>
  <si>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</si>
  <si>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</si>
  <si>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</si>
  <si>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</si>
  <si>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</si>
  <si>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</si>
  <si>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</si>
  <si>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</si>
  <si>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</si>
  <si>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</si>
  <si>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</si>
  <si>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</si>
  <si>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</si>
  <si>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</si>
  <si>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</si>
  <si>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</si>
  <si>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</si>
  <si>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</si>
  <si>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</si>
  <si>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</si>
  <si>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</si>
  <si>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</si>
  <si>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</si>
  <si>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</si>
  <si>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</si>
  <si>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</si>
  <si>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</si>
  <si>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</si>
  <si>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</si>
  <si>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</si>
  <si>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</si>
  <si>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</si>
  <si>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</si>
  <si>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</si>
  <si>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</si>
  <si>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</si>
  <si>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</si>
  <si>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</si>
  <si>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</si>
  <si>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</si>
  <si>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</si>
  <si>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</si>
  <si>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</si>
  <si>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</si>
  <si>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</si>
  <si>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</si>
  <si>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</si>
  <si>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</si>
  <si>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</si>
  <si>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</si>
  <si>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</si>
  <si>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</si>
  <si>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</si>
  <si>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</si>
  <si>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</si>
  <si>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</si>
  <si>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</si>
  <si>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</si>
  <si>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</si>
  <si>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</si>
  <si>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</si>
  <si>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</si>
  <si>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</si>
  <si>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</si>
  <si>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</si>
  <si>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</si>
  <si>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</si>
  <si>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</si>
  <si>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</si>
  <si>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</si>
  <si>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</si>
  <si>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</si>
  <si>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</si>
  <si>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</si>
  <si>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</si>
  <si>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</si>
  <si>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</si>
  <si>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</si>
  <si>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</si>
  <si>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</si>
  <si>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</si>
  <si>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</si>
  <si>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</si>
  <si>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</si>
  <si>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</si>
  <si>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</si>
  <si>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</si>
  <si>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</si>
  <si>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</si>
  <si>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</si>
  <si>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</si>
  <si>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</si>
  <si>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</si>
  <si>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</si>
  <si>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</si>
  <si>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</si>
  <si>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</si>
  <si>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</si>
  <si>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</si>
  <si>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</si>
  <si>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</si>
  <si>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</si>
  <si>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</si>
  <si>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</si>
  <si>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</si>
  <si>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</si>
  <si>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</si>
  <si>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</si>
  <si>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</si>
  <si>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</si>
  <si>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</si>
  <si>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</si>
  <si>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</si>
  <si>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</si>
  <si>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</si>
  <si>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</si>
  <si>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</si>
  <si>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</si>
  <si>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</si>
  <si>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</si>
  <si>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</si>
  <si>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</si>
  <si>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</si>
  <si>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</si>
  <si>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</si>
  <si>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</si>
  <si>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</si>
  <si>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</si>
  <si>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</si>
  <si>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</si>
  <si>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</si>
  <si>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</si>
  <si>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</si>
  <si>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</si>
  <si>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</si>
  <si>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</si>
  <si>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</si>
  <si>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</si>
  <si>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</si>
  <si>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</si>
  <si>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</si>
  <si>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</si>
  <si>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</si>
  <si>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</si>
  <si>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</si>
  <si>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</si>
  <si>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</si>
  <si>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</si>
  <si>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</si>
  <si>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</si>
  <si>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</si>
  <si>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</si>
  <si>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CARLOS MARIO  CARDONA MONROY </t>
  </si>
  <si>
    <t>CALLE 49 N° 50-21 EDIFICIO EL CAFÉ OF 10-01</t>
  </si>
  <si>
    <t>Corporacionabrazar1@gmail.com</t>
  </si>
  <si>
    <t>05007912020</t>
  </si>
  <si>
    <t>PRESTARLOSSERVICIOSPARALAATENCIÓNALAPRIMERAINFANCIAENLOSHOGARESCOMUNITARIOSDEBIENESTARHCBDECONFORMIDADCONELMANUALOPERATIVODELAMODALIDADCOMUNITARIAYELSERVICIOHCBFAMILIAMUJEREINFANCIA–FAMI,DECONFORMIDADCONELMANUALOPERATIVODELAMODALIDADFAMILIAR,ELLINEAMIENTOTÉCNICOPARALAATENCIÓNALAPRIMERAINFANCIAYLASDIRECTRICESESTABLECIDASPORELICBF,ENARMONÍACONLA POLÍTICA DE ESTADO PARA EL DESARROLLO INTEGRAL DE LA PRIMERA INFANCIA DE CERO A SIEMPRE.</t>
  </si>
  <si>
    <t>05007782020</t>
  </si>
  <si>
    <t>05008002020</t>
  </si>
  <si>
    <t>05007952020</t>
  </si>
  <si>
    <t xml:space="preserve">Atender a la primera infancia en el marco de la estrategia de cero a siempre, especificamente a los niños de cero a 5años </t>
  </si>
  <si>
    <t>2021-5-100000562020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</si>
  <si>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</si>
  <si>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1148</t>
  </si>
  <si>
    <t>Alcaldia santafe de antioaquia</t>
  </si>
  <si>
    <t>183</t>
  </si>
  <si>
    <t>apoyar la atencion de los niños y niñas de la primera infancia del municipio de santa fe de antioquia promoviendo el  cuidado integral de cada uno de ellos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</si>
</sst>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P32" sqref="P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2685</v>
      </c>
      <c r="D15" s="35"/>
      <c r="E15" s="35"/>
      <c r="F15" s="5"/>
      <c r="G15" s="32" t="s">
        <v>1168</v>
      </c>
      <c r="H15" s="102" t="s">
        <v>36</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900204791</v>
      </c>
      <c r="C20" s="5"/>
      <c r="D20" s="73"/>
      <c r="E20" s="5"/>
      <c r="F20" s="5"/>
      <c r="G20" s="5"/>
      <c r="H20" s="242"/>
      <c r="I20" s="148" t="s">
        <v>36</v>
      </c>
      <c r="J20" s="149" t="s">
        <v>48</v>
      </c>
      <c r="K20" s="150">
        <v>907451874</v>
      </c>
      <c r="L20" s="151">
        <v>44197</v>
      </c>
      <c r="M20" s="151">
        <v>44561</v>
      </c>
      <c r="N20" s="134">
        <f>+(M20-L20)/30</f>
        <v>12.133333333333333</v>
      </c>
      <c r="O20" s="137"/>
      <c r="U20" s="133"/>
      <c r="V20" s="104">
        <f ca="1">NOW()</f>
        <v>44192.53868391204</v>
      </c>
      <c r="W20" s="104">
        <f ca="1">NOW()</f>
        <v>44192.53868391204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ABRAZAR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2687</v>
      </c>
      <c r="E48" s="144">
        <v>42675</v>
      </c>
      <c r="F48" s="144">
        <v>43312</v>
      </c>
      <c r="G48" s="159">
        <f>IF(AND(E48&lt;&gt;"",F48&lt;&gt;""),((F48-E48)/30),"")</f>
        <v>21.233333333333334</v>
      </c>
      <c r="H48" s="121" t="s">
        <v>2684</v>
      </c>
      <c r="I48" s="112" t="s">
        <v>36</v>
      </c>
      <c r="J48" s="112" t="s">
        <v>48</v>
      </c>
      <c r="K48" s="115">
        <v>921959821</v>
      </c>
      <c r="L48" s="114" t="s">
        <v>1148</v>
      </c>
      <c r="M48" s="116">
        <v>1</v>
      </c>
      <c r="N48" s="114" t="s">
        <v>2634</v>
      </c>
      <c r="O48" s="114" t="s">
        <v>26</v>
      </c>
      <c r="P48" s="78"/>
    </row>
    <row r="49" spans="1:16" s="6" customFormat="1" ht="24.75" customHeight="1" x14ac:dyDescent="0.25">
      <c r="A49" s="142">
        <v>2</v>
      </c>
      <c r="B49" s="121" t="s">
        <v>2688</v>
      </c>
      <c r="C49" s="111" t="s">
        <v>31</v>
      </c>
      <c r="D49" s="120" t="s">
        <v>2689</v>
      </c>
      <c r="E49" s="144">
        <v>42050</v>
      </c>
      <c r="F49" s="144">
        <v>42369</v>
      </c>
      <c r="G49" s="159">
        <f t="shared" ref="G49:G50" si="2">IF(AND(E49&lt;&gt;"",F49&lt;&gt;""),((F49-E49)/30),"")</f>
        <v>10.633333333333333</v>
      </c>
      <c r="H49" s="121" t="s">
        <v>2690</v>
      </c>
      <c r="I49" s="112" t="s">
        <v>36</v>
      </c>
      <c r="J49" s="120" t="s">
        <v>48</v>
      </c>
      <c r="K49" s="115">
        <v>186231040</v>
      </c>
      <c r="L49" s="114" t="s">
        <v>1148</v>
      </c>
      <c r="M49" s="116">
        <v>1</v>
      </c>
      <c r="N49" s="114" t="s">
        <v>27</v>
      </c>
      <c r="O49" s="114" t="s">
        <v>1148</v>
      </c>
      <c r="P49" s="78"/>
    </row>
    <row r="50" spans="1:16" s="6" customFormat="1" ht="24.75" customHeight="1" x14ac:dyDescent="0.25">
      <c r="A50" s="142">
        <v>3</v>
      </c>
      <c r="B50" s="110"/>
      <c r="C50" s="111"/>
      <c r="D50" s="109"/>
      <c r="E50" s="144"/>
      <c r="F50" s="144"/>
      <c r="G50" s="159" t="str">
        <f t="shared" si="2"/>
        <v/>
      </c>
      <c r="H50" s="121"/>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21"/>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2679</v>
      </c>
      <c r="E114" s="144">
        <v>44169</v>
      </c>
      <c r="F114" s="144">
        <v>44773</v>
      </c>
      <c r="G114" s="159">
        <f>IF(AND(E114&lt;&gt;"",F114&lt;&gt;""),((F114-E114)/30),"")</f>
        <v>20.133333333333333</v>
      </c>
      <c r="H114" s="121" t="s">
        <v>2680</v>
      </c>
      <c r="I114" s="120" t="s">
        <v>36</v>
      </c>
      <c r="J114" s="120" t="s">
        <v>45</v>
      </c>
      <c r="K114" s="122">
        <v>7437871426</v>
      </c>
      <c r="L114" s="100">
        <f>+IF(AND(K114&gt;0,O114="Ejecución"),(K114/877802)*Tabla28[[#This Row],[% participación]],IF(AND(K114&gt;0,O114&lt;&gt;"Ejecución"),"-",""))</f>
        <v>8473.2905894495561</v>
      </c>
      <c r="M114" s="123" t="s">
        <v>1148</v>
      </c>
      <c r="N114" s="172">
        <v>1</v>
      </c>
      <c r="O114" s="161" t="s">
        <v>1150</v>
      </c>
      <c r="P114" s="78"/>
    </row>
    <row r="115" spans="1:16" s="6" customFormat="1" ht="24.75" customHeight="1" x14ac:dyDescent="0.25">
      <c r="A115" s="142">
        <v>2</v>
      </c>
      <c r="B115" s="160" t="s">
        <v>2665</v>
      </c>
      <c r="C115" s="162" t="s">
        <v>31</v>
      </c>
      <c r="D115" s="120" t="s">
        <v>2679</v>
      </c>
      <c r="E115" s="144">
        <v>44169</v>
      </c>
      <c r="F115" s="144">
        <v>44773</v>
      </c>
      <c r="G115" s="159">
        <f t="shared" ref="G115:G116" si="4">IF(AND(E115&lt;&gt;"",F115&lt;&gt;""),((F115-E115)/30),"")</f>
        <v>20.133333333333333</v>
      </c>
      <c r="H115" s="121" t="s">
        <v>2680</v>
      </c>
      <c r="I115" s="120" t="s">
        <v>36</v>
      </c>
      <c r="J115" s="63" t="s">
        <v>42</v>
      </c>
      <c r="K115" s="68"/>
      <c r="L115" s="100" t="str">
        <f>+IF(AND(K115&gt;0,O115="Ejecución"),(K115/877802)*Tabla28[[#This Row],[% participación]],IF(AND(K115&gt;0,O115&lt;&gt;"Ejecución"),"-",""))</f>
        <v/>
      </c>
      <c r="M115" s="65" t="s">
        <v>1148</v>
      </c>
      <c r="N115" s="172">
        <v>1</v>
      </c>
      <c r="O115" s="161" t="s">
        <v>1150</v>
      </c>
      <c r="P115" s="78"/>
    </row>
    <row r="116" spans="1:16" s="6" customFormat="1" ht="24.75" customHeight="1" x14ac:dyDescent="0.25">
      <c r="A116" s="142">
        <v>3</v>
      </c>
      <c r="B116" s="160" t="s">
        <v>2665</v>
      </c>
      <c r="C116" s="162" t="s">
        <v>31</v>
      </c>
      <c r="D116" s="120" t="s">
        <v>2679</v>
      </c>
      <c r="E116" s="144">
        <v>44169</v>
      </c>
      <c r="F116" s="144">
        <v>44773</v>
      </c>
      <c r="G116" s="159">
        <f t="shared" si="4"/>
        <v>20.133333333333333</v>
      </c>
      <c r="H116" s="121" t="s">
        <v>2680</v>
      </c>
      <c r="I116" s="120" t="s">
        <v>36</v>
      </c>
      <c r="J116" s="63" t="s">
        <v>96</v>
      </c>
      <c r="K116" s="68"/>
      <c r="L116" s="100" t="str">
        <f>+IF(AND(K116&gt;0,O116="Ejecución"),(K116/877802)*Tabla28[[#This Row],[% participación]],IF(AND(K116&gt;0,O116&lt;&gt;"Ejecución"),"-",""))</f>
        <v/>
      </c>
      <c r="M116" s="65" t="s">
        <v>1148</v>
      </c>
      <c r="N116" s="172">
        <v>1</v>
      </c>
      <c r="O116" s="161" t="s">
        <v>1150</v>
      </c>
      <c r="P116" s="78"/>
    </row>
    <row r="117" spans="1:16" s="6" customFormat="1" ht="24.75" customHeight="1" outlineLevel="1" x14ac:dyDescent="0.25">
      <c r="A117" s="142">
        <v>4</v>
      </c>
      <c r="B117" s="160" t="s">
        <v>2665</v>
      </c>
      <c r="C117" s="162" t="s">
        <v>31</v>
      </c>
      <c r="D117" s="120" t="s">
        <v>2679</v>
      </c>
      <c r="E117" s="144">
        <v>44169</v>
      </c>
      <c r="F117" s="144">
        <v>44773</v>
      </c>
      <c r="G117" s="159">
        <f t="shared" ref="G117:G159" si="5">IF(AND(E117&lt;&gt;"",F117&lt;&gt;""),((F117-E117)/30),"")</f>
        <v>20.133333333333333</v>
      </c>
      <c r="H117" s="121" t="s">
        <v>2680</v>
      </c>
      <c r="I117" s="120" t="s">
        <v>36</v>
      </c>
      <c r="J117" s="63" t="s">
        <v>102</v>
      </c>
      <c r="K117" s="68"/>
      <c r="L117" s="100" t="str">
        <f>+IF(AND(K117&gt;0,O117="Ejecución"),(K117/877802)*Tabla28[[#This Row],[% participación]],IF(AND(K117&gt;0,O117&lt;&gt;"Ejecución"),"-",""))</f>
        <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44169</v>
      </c>
      <c r="F118" s="144">
        <v>44773</v>
      </c>
      <c r="G118" s="159">
        <f t="shared" si="5"/>
        <v>20.133333333333333</v>
      </c>
      <c r="H118" s="121" t="s">
        <v>2680</v>
      </c>
      <c r="I118" s="120" t="s">
        <v>36</v>
      </c>
      <c r="J118" s="63" t="s">
        <v>148</v>
      </c>
      <c r="K118" s="68"/>
      <c r="L118" s="100" t="str">
        <f>+IF(AND(K118&gt;0,O118="Ejecución"),(K118/877802)*Tabla28[[#This Row],[% participación]],IF(AND(K118&gt;0,O118&lt;&gt;"Ejecución"),"-",""))</f>
        <v/>
      </c>
      <c r="M118" s="65" t="s">
        <v>1148</v>
      </c>
      <c r="N118" s="172">
        <v>1</v>
      </c>
      <c r="O118" s="161" t="s">
        <v>1150</v>
      </c>
      <c r="P118" s="79"/>
    </row>
    <row r="119" spans="1:16" s="7" customFormat="1" ht="24.75" customHeight="1" outlineLevel="1" x14ac:dyDescent="0.25">
      <c r="A119" s="143">
        <v>6</v>
      </c>
      <c r="B119" s="160" t="s">
        <v>2665</v>
      </c>
      <c r="C119" s="162" t="s">
        <v>31</v>
      </c>
      <c r="D119" s="120" t="s">
        <v>2679</v>
      </c>
      <c r="E119" s="144">
        <v>44169</v>
      </c>
      <c r="F119" s="144">
        <v>44773</v>
      </c>
      <c r="G119" s="159">
        <f t="shared" si="5"/>
        <v>20.133333333333333</v>
      </c>
      <c r="H119" s="121" t="s">
        <v>2680</v>
      </c>
      <c r="I119" s="120" t="s">
        <v>36</v>
      </c>
      <c r="J119" s="63" t="s">
        <v>107</v>
      </c>
      <c r="K119" s="68"/>
      <c r="L119" s="100" t="str">
        <f>+IF(AND(K119&gt;0,O119="Ejecución"),(K119/877802)*Tabla28[[#This Row],[% participación]],IF(AND(K119&gt;0,O119&lt;&gt;"Ejecución"),"-",""))</f>
        <v/>
      </c>
      <c r="M119" s="65" t="s">
        <v>1148</v>
      </c>
      <c r="N119" s="172">
        <v>1</v>
      </c>
      <c r="O119" s="161" t="s">
        <v>1150</v>
      </c>
      <c r="P119" s="79"/>
    </row>
    <row r="120" spans="1:16" s="7" customFormat="1" ht="24.75" customHeight="1" outlineLevel="1" x14ac:dyDescent="0.25">
      <c r="A120" s="143">
        <v>7</v>
      </c>
      <c r="B120" s="160" t="s">
        <v>2665</v>
      </c>
      <c r="C120" s="162" t="s">
        <v>31</v>
      </c>
      <c r="D120" s="120" t="s">
        <v>2679</v>
      </c>
      <c r="E120" s="144">
        <v>44169</v>
      </c>
      <c r="F120" s="144">
        <v>44773</v>
      </c>
      <c r="G120" s="159">
        <f t="shared" si="5"/>
        <v>20.133333333333333</v>
      </c>
      <c r="H120" s="121" t="s">
        <v>2680</v>
      </c>
      <c r="I120" s="120" t="s">
        <v>36</v>
      </c>
      <c r="J120" s="63" t="s">
        <v>85</v>
      </c>
      <c r="K120" s="68"/>
      <c r="L120" s="100" t="str">
        <f>+IF(AND(K120&gt;0,O120="Ejecución"),(K120/877802)*Tabla28[[#This Row],[% participación]],IF(AND(K120&gt;0,O120&lt;&gt;"Ejecución"),"-",""))</f>
        <v/>
      </c>
      <c r="M120" s="65" t="s">
        <v>1148</v>
      </c>
      <c r="N120" s="172">
        <v>1</v>
      </c>
      <c r="O120" s="161" t="s">
        <v>1150</v>
      </c>
      <c r="P120" s="79"/>
    </row>
    <row r="121" spans="1:16" s="7" customFormat="1" ht="24.75" customHeight="1" outlineLevel="1" x14ac:dyDescent="0.25">
      <c r="A121" s="143">
        <v>8</v>
      </c>
      <c r="B121" s="160" t="s">
        <v>2665</v>
      </c>
      <c r="C121" s="162" t="s">
        <v>31</v>
      </c>
      <c r="D121" s="120" t="s">
        <v>2681</v>
      </c>
      <c r="E121" s="144">
        <v>44168</v>
      </c>
      <c r="F121" s="144">
        <v>44773</v>
      </c>
      <c r="G121" s="159">
        <f t="shared" si="5"/>
        <v>20.166666666666668</v>
      </c>
      <c r="H121" s="121" t="s">
        <v>2680</v>
      </c>
      <c r="I121" s="120" t="s">
        <v>36</v>
      </c>
      <c r="J121" s="63" t="s">
        <v>60</v>
      </c>
      <c r="K121" s="68">
        <v>4109999531</v>
      </c>
      <c r="L121" s="100">
        <f>+IF(AND(K121&gt;0,O121="Ejecución"),(K121/877802)*Tabla28[[#This Row],[% participación]],IF(AND(K121&gt;0,O121&lt;&gt;"Ejecución"),"-",""))</f>
        <v>4682.1487431106334</v>
      </c>
      <c r="M121" s="65" t="s">
        <v>1148</v>
      </c>
      <c r="N121" s="172">
        <f t="shared" ref="N121:N160" si="6">+IF(M121="No",1,IF(M121="Si","Ingrese %",""))</f>
        <v>1</v>
      </c>
      <c r="O121" s="161" t="s">
        <v>1150</v>
      </c>
      <c r="P121" s="79"/>
    </row>
    <row r="122" spans="1:16" s="7" customFormat="1" ht="24.75" customHeight="1" outlineLevel="1" x14ac:dyDescent="0.25">
      <c r="A122" s="143">
        <v>9</v>
      </c>
      <c r="B122" s="160" t="s">
        <v>2665</v>
      </c>
      <c r="C122" s="162" t="s">
        <v>31</v>
      </c>
      <c r="D122" s="120" t="s">
        <v>2681</v>
      </c>
      <c r="E122" s="144">
        <v>44168</v>
      </c>
      <c r="F122" s="144">
        <v>44773</v>
      </c>
      <c r="G122" s="159">
        <f t="shared" si="5"/>
        <v>20.166666666666668</v>
      </c>
      <c r="H122" s="121" t="s">
        <v>2680</v>
      </c>
      <c r="I122" s="120" t="s">
        <v>36</v>
      </c>
      <c r="J122" s="63" t="s">
        <v>65</v>
      </c>
      <c r="K122" s="68"/>
      <c r="L122" s="100" t="str">
        <f>+IF(AND(K122&gt;0,O122="Ejecución"),(K122/877802)*Tabla28[[#This Row],[% participación]],IF(AND(K122&gt;0,O122&lt;&gt;"Ejecución"),"-",""))</f>
        <v/>
      </c>
      <c r="M122" s="65" t="s">
        <v>1148</v>
      </c>
      <c r="N122" s="172">
        <f t="shared" si="6"/>
        <v>1</v>
      </c>
      <c r="O122" s="161" t="s">
        <v>1150</v>
      </c>
      <c r="P122" s="79"/>
    </row>
    <row r="123" spans="1:16" s="7" customFormat="1" ht="24.75" customHeight="1" outlineLevel="1" x14ac:dyDescent="0.25">
      <c r="A123" s="143">
        <v>10</v>
      </c>
      <c r="B123" s="160" t="s">
        <v>2665</v>
      </c>
      <c r="C123" s="162" t="s">
        <v>31</v>
      </c>
      <c r="D123" s="120" t="s">
        <v>2681</v>
      </c>
      <c r="E123" s="144">
        <v>44168</v>
      </c>
      <c r="F123" s="144">
        <v>44773</v>
      </c>
      <c r="G123" s="159">
        <f t="shared" si="5"/>
        <v>20.166666666666668</v>
      </c>
      <c r="H123" s="121" t="s">
        <v>2680</v>
      </c>
      <c r="I123" s="120" t="s">
        <v>36</v>
      </c>
      <c r="J123" s="63" t="s">
        <v>71</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25">
      <c r="A124" s="143">
        <v>11</v>
      </c>
      <c r="B124" s="160" t="s">
        <v>2665</v>
      </c>
      <c r="C124" s="162" t="s">
        <v>31</v>
      </c>
      <c r="D124" s="120" t="s">
        <v>2681</v>
      </c>
      <c r="E124" s="144">
        <v>44168</v>
      </c>
      <c r="F124" s="144">
        <v>44773</v>
      </c>
      <c r="G124" s="159">
        <f t="shared" si="5"/>
        <v>20.166666666666668</v>
      </c>
      <c r="H124" s="121" t="s">
        <v>2680</v>
      </c>
      <c r="I124" s="120" t="s">
        <v>36</v>
      </c>
      <c r="J124" s="63" t="s">
        <v>89</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25">
      <c r="A125" s="143">
        <v>12</v>
      </c>
      <c r="B125" s="160" t="s">
        <v>2665</v>
      </c>
      <c r="C125" s="162" t="s">
        <v>31</v>
      </c>
      <c r="D125" s="120" t="s">
        <v>2681</v>
      </c>
      <c r="E125" s="144">
        <v>44168</v>
      </c>
      <c r="F125" s="144">
        <v>44773</v>
      </c>
      <c r="G125" s="159">
        <f t="shared" si="5"/>
        <v>20.166666666666668</v>
      </c>
      <c r="H125" s="121" t="s">
        <v>2680</v>
      </c>
      <c r="I125" s="120" t="s">
        <v>36</v>
      </c>
      <c r="J125" s="63" t="s">
        <v>91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25">
      <c r="A126" s="143">
        <v>13</v>
      </c>
      <c r="B126" s="160" t="s">
        <v>2665</v>
      </c>
      <c r="C126" s="162" t="s">
        <v>31</v>
      </c>
      <c r="D126" s="120" t="s">
        <v>2681</v>
      </c>
      <c r="E126" s="144">
        <v>44168</v>
      </c>
      <c r="F126" s="144">
        <v>44773</v>
      </c>
      <c r="G126" s="159">
        <f t="shared" si="5"/>
        <v>20.166666666666668</v>
      </c>
      <c r="H126" s="121" t="s">
        <v>2680</v>
      </c>
      <c r="I126" s="120" t="s">
        <v>36</v>
      </c>
      <c r="J126" s="63" t="s">
        <v>126</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25">
      <c r="A127" s="143">
        <v>14</v>
      </c>
      <c r="B127" s="160" t="s">
        <v>2665</v>
      </c>
      <c r="C127" s="162" t="s">
        <v>31</v>
      </c>
      <c r="D127" s="120" t="s">
        <v>2681</v>
      </c>
      <c r="E127" s="144">
        <v>44168</v>
      </c>
      <c r="F127" s="144">
        <v>44773</v>
      </c>
      <c r="G127" s="159">
        <f t="shared" si="5"/>
        <v>20.166666666666668</v>
      </c>
      <c r="H127" s="121" t="s">
        <v>2680</v>
      </c>
      <c r="I127" s="120" t="s">
        <v>36</v>
      </c>
      <c r="J127" s="63" t="s">
        <v>139</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25">
      <c r="A128" s="143">
        <v>15</v>
      </c>
      <c r="B128" s="160" t="s">
        <v>2665</v>
      </c>
      <c r="C128" s="162" t="s">
        <v>31</v>
      </c>
      <c r="D128" s="120" t="s">
        <v>2681</v>
      </c>
      <c r="E128" s="144">
        <v>44168</v>
      </c>
      <c r="F128" s="144">
        <v>44773</v>
      </c>
      <c r="G128" s="159">
        <f t="shared" si="5"/>
        <v>20.166666666666668</v>
      </c>
      <c r="H128" s="121" t="s">
        <v>2680</v>
      </c>
      <c r="I128" s="120" t="s">
        <v>36</v>
      </c>
      <c r="J128" s="63" t="s">
        <v>97</v>
      </c>
      <c r="K128" s="68"/>
      <c r="L128" s="100" t="str">
        <f>+IF(AND(K128&gt;0,O128="Ejecución"),(K128/877802)*Tabla28[[#This Row],[% participación]],IF(AND(K128&gt;0,O128&lt;&gt;"Ejecución"),"-",""))</f>
        <v/>
      </c>
      <c r="M128" s="65" t="s">
        <v>1148</v>
      </c>
      <c r="N128" s="172">
        <f t="shared" si="6"/>
        <v>1</v>
      </c>
      <c r="O128" s="161" t="s">
        <v>1150</v>
      </c>
      <c r="P128" s="79"/>
    </row>
    <row r="129" spans="1:16" s="7" customFormat="1" ht="24.75" customHeight="1" outlineLevel="1" x14ac:dyDescent="0.25">
      <c r="A129" s="143">
        <v>16</v>
      </c>
      <c r="B129" s="160" t="s">
        <v>2665</v>
      </c>
      <c r="C129" s="162" t="s">
        <v>31</v>
      </c>
      <c r="D129" s="120" t="s">
        <v>2681</v>
      </c>
      <c r="E129" s="144">
        <v>44168</v>
      </c>
      <c r="F129" s="144">
        <v>44773</v>
      </c>
      <c r="G129" s="159">
        <f t="shared" si="5"/>
        <v>20.166666666666668</v>
      </c>
      <c r="H129" s="121" t="s">
        <v>2680</v>
      </c>
      <c r="I129" s="120" t="s">
        <v>36</v>
      </c>
      <c r="J129" s="63" t="s">
        <v>149</v>
      </c>
      <c r="K129" s="68"/>
      <c r="L129" s="100" t="str">
        <f>+IF(AND(K129&gt;0,O129="Ejecución"),(K129/877802)*Tabla28[[#This Row],[% participación]],IF(AND(K129&gt;0,O129&lt;&gt;"Ejecución"),"-",""))</f>
        <v/>
      </c>
      <c r="M129" s="65" t="s">
        <v>1148</v>
      </c>
      <c r="N129" s="172">
        <f t="shared" si="6"/>
        <v>1</v>
      </c>
      <c r="O129" s="161" t="s">
        <v>1150</v>
      </c>
      <c r="P129" s="79"/>
    </row>
    <row r="130" spans="1:16" s="7" customFormat="1" ht="24.75" customHeight="1" outlineLevel="1" x14ac:dyDescent="0.25">
      <c r="A130" s="143">
        <v>17</v>
      </c>
      <c r="B130" s="160" t="s">
        <v>2665</v>
      </c>
      <c r="C130" s="162" t="s">
        <v>31</v>
      </c>
      <c r="D130" s="120" t="s">
        <v>2681</v>
      </c>
      <c r="E130" s="144">
        <v>44168</v>
      </c>
      <c r="F130" s="144">
        <v>44773</v>
      </c>
      <c r="G130" s="159">
        <f t="shared" si="5"/>
        <v>20.166666666666668</v>
      </c>
      <c r="H130" s="121" t="s">
        <v>2680</v>
      </c>
      <c r="I130" s="120" t="s">
        <v>36</v>
      </c>
      <c r="J130" s="63" t="s">
        <v>153</v>
      </c>
      <c r="K130" s="68"/>
      <c r="L130" s="100" t="str">
        <f>+IF(AND(K130&gt;0,O130="Ejecución"),(K130/877802)*Tabla28[[#This Row],[% participación]],IF(AND(K130&gt;0,O130&lt;&gt;"Ejecución"),"-",""))</f>
        <v/>
      </c>
      <c r="M130" s="65" t="s">
        <v>1148</v>
      </c>
      <c r="N130" s="172">
        <f t="shared" si="6"/>
        <v>1</v>
      </c>
      <c r="O130" s="161" t="s">
        <v>1150</v>
      </c>
      <c r="P130" s="79"/>
    </row>
    <row r="131" spans="1:16" s="7" customFormat="1" ht="24.75" customHeight="1" outlineLevel="1" x14ac:dyDescent="0.25">
      <c r="A131" s="143">
        <v>18</v>
      </c>
      <c r="B131" s="160" t="s">
        <v>2665</v>
      </c>
      <c r="C131" s="162" t="s">
        <v>31</v>
      </c>
      <c r="D131" s="120" t="s">
        <v>2681</v>
      </c>
      <c r="E131" s="144">
        <v>44168</v>
      </c>
      <c r="F131" s="144">
        <v>44773</v>
      </c>
      <c r="G131" s="159">
        <f t="shared" si="5"/>
        <v>20.166666666666668</v>
      </c>
      <c r="H131" s="121" t="s">
        <v>2680</v>
      </c>
      <c r="I131" s="120" t="s">
        <v>36</v>
      </c>
      <c r="J131" s="63" t="s">
        <v>159</v>
      </c>
      <c r="K131" s="68"/>
      <c r="L131" s="100" t="str">
        <f>+IF(AND(K131&gt;0,O131="Ejecución"),(K131/877802)*Tabla28[[#This Row],[% participación]],IF(AND(K131&gt;0,O131&lt;&gt;"Ejecución"),"-",""))</f>
        <v/>
      </c>
      <c r="M131" s="65" t="s">
        <v>1148</v>
      </c>
      <c r="N131" s="172">
        <f t="shared" si="6"/>
        <v>1</v>
      </c>
      <c r="O131" s="161" t="s">
        <v>1150</v>
      </c>
      <c r="P131" s="79"/>
    </row>
    <row r="132" spans="1:16" s="7" customFormat="1" ht="24.75" customHeight="1" outlineLevel="1" x14ac:dyDescent="0.25">
      <c r="A132" s="143">
        <v>19</v>
      </c>
      <c r="B132" s="160" t="s">
        <v>2665</v>
      </c>
      <c r="C132" s="162" t="s">
        <v>31</v>
      </c>
      <c r="D132" s="63" t="s">
        <v>2682</v>
      </c>
      <c r="E132" s="144">
        <v>44172</v>
      </c>
      <c r="F132" s="144">
        <v>44773</v>
      </c>
      <c r="G132" s="159">
        <f t="shared" si="5"/>
        <v>20.033333333333335</v>
      </c>
      <c r="H132" s="121" t="s">
        <v>2680</v>
      </c>
      <c r="I132" s="120" t="s">
        <v>36</v>
      </c>
      <c r="J132" s="63" t="s">
        <v>40</v>
      </c>
      <c r="K132" s="68">
        <v>5090166043</v>
      </c>
      <c r="L132" s="100">
        <f>+IF(AND(K132&gt;0,O132="Ejecución"),(K132/877802)*Tabla28[[#This Row],[% participación]],IF(AND(K132&gt;0,O132&lt;&gt;"Ejecución"),"-",""))</f>
        <v>5798.7633236196771</v>
      </c>
      <c r="M132" s="65" t="s">
        <v>1148</v>
      </c>
      <c r="N132" s="172">
        <f t="shared" si="6"/>
        <v>1</v>
      </c>
      <c r="O132" s="161" t="s">
        <v>1150</v>
      </c>
      <c r="P132" s="79"/>
    </row>
    <row r="133" spans="1:16" s="7" customFormat="1" ht="24.75" customHeight="1" outlineLevel="1" x14ac:dyDescent="0.25">
      <c r="A133" s="143">
        <v>20</v>
      </c>
      <c r="B133" s="160" t="s">
        <v>2665</v>
      </c>
      <c r="C133" s="162" t="s">
        <v>31</v>
      </c>
      <c r="D133" s="120" t="s">
        <v>2682</v>
      </c>
      <c r="E133" s="144">
        <v>44172</v>
      </c>
      <c r="F133" s="144">
        <v>44773</v>
      </c>
      <c r="G133" s="159">
        <f t="shared" si="5"/>
        <v>20.033333333333335</v>
      </c>
      <c r="H133" s="121" t="s">
        <v>2680</v>
      </c>
      <c r="I133" s="120" t="s">
        <v>36</v>
      </c>
      <c r="J133" s="63" t="s">
        <v>66</v>
      </c>
      <c r="K133" s="68"/>
      <c r="L133" s="100" t="str">
        <f>+IF(AND(K133&gt;0,O133="Ejecución"),(K133/877802)*Tabla28[[#This Row],[% participación]],IF(AND(K133&gt;0,O133&lt;&gt;"Ejecución"),"-",""))</f>
        <v/>
      </c>
      <c r="M133" s="65" t="s">
        <v>1148</v>
      </c>
      <c r="N133" s="172">
        <f t="shared" si="6"/>
        <v>1</v>
      </c>
      <c r="O133" s="161" t="s">
        <v>1150</v>
      </c>
      <c r="P133" s="79"/>
    </row>
    <row r="134" spans="1:16" s="7" customFormat="1" ht="24.75" customHeight="1" outlineLevel="1" x14ac:dyDescent="0.25">
      <c r="A134" s="143">
        <v>21</v>
      </c>
      <c r="B134" s="160" t="s">
        <v>2665</v>
      </c>
      <c r="C134" s="162" t="s">
        <v>31</v>
      </c>
      <c r="D134" s="120" t="s">
        <v>2682</v>
      </c>
      <c r="E134" s="144">
        <v>44172</v>
      </c>
      <c r="F134" s="144">
        <v>44773</v>
      </c>
      <c r="G134" s="159">
        <f t="shared" si="5"/>
        <v>20.033333333333335</v>
      </c>
      <c r="H134" s="121" t="s">
        <v>2680</v>
      </c>
      <c r="I134" s="120" t="s">
        <v>36</v>
      </c>
      <c r="J134" s="63" t="s">
        <v>79</v>
      </c>
      <c r="K134" s="68"/>
      <c r="L134" s="100" t="str">
        <f>+IF(AND(K134&gt;0,O134="Ejecución"),(K134/877802)*Tabla28[[#This Row],[% participación]],IF(AND(K134&gt;0,O134&lt;&gt;"Ejecución"),"-",""))</f>
        <v/>
      </c>
      <c r="M134" s="65" t="s">
        <v>1148</v>
      </c>
      <c r="N134" s="172">
        <f t="shared" si="6"/>
        <v>1</v>
      </c>
      <c r="O134" s="161" t="s">
        <v>1150</v>
      </c>
      <c r="P134" s="79"/>
    </row>
    <row r="135" spans="1:16" s="7" customFormat="1" ht="24.75" customHeight="1" outlineLevel="1" x14ac:dyDescent="0.25">
      <c r="A135" s="143">
        <v>22</v>
      </c>
      <c r="B135" s="160" t="s">
        <v>2665</v>
      </c>
      <c r="C135" s="162" t="s">
        <v>31</v>
      </c>
      <c r="D135" s="120" t="s">
        <v>2682</v>
      </c>
      <c r="E135" s="144">
        <v>44172</v>
      </c>
      <c r="F135" s="144">
        <v>44773</v>
      </c>
      <c r="G135" s="159">
        <f t="shared" si="5"/>
        <v>20.033333333333335</v>
      </c>
      <c r="H135" s="121" t="s">
        <v>2680</v>
      </c>
      <c r="I135" s="120" t="s">
        <v>36</v>
      </c>
      <c r="J135" s="63" t="s">
        <v>86</v>
      </c>
      <c r="K135" s="68"/>
      <c r="L135" s="100" t="str">
        <f>+IF(AND(K135&gt;0,O135="Ejecución"),(K135/877802)*Tabla28[[#This Row],[% participación]],IF(AND(K135&gt;0,O135&lt;&gt;"Ejecución"),"-",""))</f>
        <v/>
      </c>
      <c r="M135" s="65" t="s">
        <v>1148</v>
      </c>
      <c r="N135" s="172">
        <f t="shared" si="6"/>
        <v>1</v>
      </c>
      <c r="O135" s="161" t="s">
        <v>1150</v>
      </c>
      <c r="P135" s="79"/>
    </row>
    <row r="136" spans="1:16" s="7" customFormat="1" ht="24.75" customHeight="1" outlineLevel="1" x14ac:dyDescent="0.25">
      <c r="A136" s="143">
        <v>23</v>
      </c>
      <c r="B136" s="160" t="s">
        <v>2665</v>
      </c>
      <c r="C136" s="162" t="s">
        <v>31</v>
      </c>
      <c r="D136" s="120" t="s">
        <v>2682</v>
      </c>
      <c r="E136" s="144">
        <v>44172</v>
      </c>
      <c r="F136" s="144">
        <v>44773</v>
      </c>
      <c r="G136" s="159">
        <f t="shared" si="5"/>
        <v>20.033333333333335</v>
      </c>
      <c r="H136" s="121" t="s">
        <v>2680</v>
      </c>
      <c r="I136" s="120" t="s">
        <v>36</v>
      </c>
      <c r="J136" s="63" t="s">
        <v>115</v>
      </c>
      <c r="K136" s="68"/>
      <c r="L136" s="100" t="str">
        <f>+IF(AND(K136&gt;0,O136="Ejecución"),(K136/877802)*Tabla28[[#This Row],[% participación]],IF(AND(K136&gt;0,O136&lt;&gt;"Ejecución"),"-",""))</f>
        <v/>
      </c>
      <c r="M136" s="65" t="s">
        <v>1148</v>
      </c>
      <c r="N136" s="172">
        <f t="shared" si="6"/>
        <v>1</v>
      </c>
      <c r="O136" s="161" t="s">
        <v>1150</v>
      </c>
      <c r="P136" s="79"/>
    </row>
    <row r="137" spans="1:16" s="7" customFormat="1" ht="24.75" customHeight="1" outlineLevel="1" x14ac:dyDescent="0.25">
      <c r="A137" s="143">
        <v>24</v>
      </c>
      <c r="B137" s="160" t="s">
        <v>2665</v>
      </c>
      <c r="C137" s="162" t="s">
        <v>31</v>
      </c>
      <c r="D137" s="120" t="s">
        <v>2682</v>
      </c>
      <c r="E137" s="144">
        <v>44172</v>
      </c>
      <c r="F137" s="144">
        <v>44773</v>
      </c>
      <c r="G137" s="159">
        <f t="shared" si="5"/>
        <v>20.033333333333335</v>
      </c>
      <c r="H137" s="121" t="s">
        <v>2680</v>
      </c>
      <c r="I137" s="120" t="s">
        <v>36</v>
      </c>
      <c r="J137" s="63" t="s">
        <v>151</v>
      </c>
      <c r="K137" s="68"/>
      <c r="L137" s="100" t="str">
        <f>+IF(AND(K137&gt;0,O137="Ejecución"),(K137/877802)*Tabla28[[#This Row],[% participación]],IF(AND(K137&gt;0,O137&lt;&gt;"Ejecución"),"-",""))</f>
        <v/>
      </c>
      <c r="M137" s="65" t="s">
        <v>1148</v>
      </c>
      <c r="N137" s="172">
        <f t="shared" si="6"/>
        <v>1</v>
      </c>
      <c r="O137" s="161" t="s">
        <v>1150</v>
      </c>
      <c r="P137" s="79"/>
    </row>
    <row r="138" spans="1:16" s="7" customFormat="1" ht="24.75" customHeight="1" outlineLevel="1" x14ac:dyDescent="0.25">
      <c r="A138" s="143">
        <v>25</v>
      </c>
      <c r="B138" s="160" t="s">
        <v>2665</v>
      </c>
      <c r="C138" s="162" t="s">
        <v>31</v>
      </c>
      <c r="D138" s="120" t="s">
        <v>2683</v>
      </c>
      <c r="E138" s="144">
        <v>44172</v>
      </c>
      <c r="F138" s="144">
        <v>44773</v>
      </c>
      <c r="G138" s="159">
        <f t="shared" si="5"/>
        <v>20.033333333333335</v>
      </c>
      <c r="H138" s="121" t="s">
        <v>2680</v>
      </c>
      <c r="I138" s="120" t="s">
        <v>36</v>
      </c>
      <c r="J138" s="63" t="s">
        <v>132</v>
      </c>
      <c r="K138" s="68">
        <v>4383925914</v>
      </c>
      <c r="L138" s="100">
        <f>+IF(AND(K138&gt;0,O138="Ejecución"),(K138/877802)*Tabla28[[#This Row],[% participación]],IF(AND(K138&gt;0,O138&lt;&gt;"Ejecución"),"-",""))</f>
        <v>4994.2081631165111</v>
      </c>
      <c r="M138" s="65" t="s">
        <v>1148</v>
      </c>
      <c r="N138" s="172">
        <f t="shared" si="6"/>
        <v>1</v>
      </c>
      <c r="O138" s="161" t="s">
        <v>1150</v>
      </c>
      <c r="P138" s="79"/>
    </row>
    <row r="139" spans="1:16" s="7" customFormat="1" ht="24.75" customHeight="1" outlineLevel="1" x14ac:dyDescent="0.25">
      <c r="A139" s="143">
        <v>26</v>
      </c>
      <c r="B139" s="160" t="s">
        <v>2665</v>
      </c>
      <c r="C139" s="162" t="s">
        <v>31</v>
      </c>
      <c r="D139" s="120" t="s">
        <v>2683</v>
      </c>
      <c r="E139" s="144">
        <v>44172</v>
      </c>
      <c r="F139" s="144">
        <v>44773</v>
      </c>
      <c r="G139" s="159">
        <f t="shared" si="5"/>
        <v>20.033333333333335</v>
      </c>
      <c r="H139" s="121" t="s">
        <v>2680</v>
      </c>
      <c r="I139" s="120" t="s">
        <v>36</v>
      </c>
      <c r="J139" s="63" t="s">
        <v>127</v>
      </c>
      <c r="K139" s="68"/>
      <c r="L139" s="100" t="str">
        <f>+IF(AND(K139&gt;0,O139="Ejecución"),(K139/877802)*Tabla28[[#This Row],[% participación]],IF(AND(K139&gt;0,O139&lt;&gt;"Ejecución"),"-",""))</f>
        <v/>
      </c>
      <c r="M139" s="65" t="s">
        <v>1148</v>
      </c>
      <c r="N139" s="172">
        <f t="shared" si="6"/>
        <v>1</v>
      </c>
      <c r="O139" s="161" t="s">
        <v>1150</v>
      </c>
      <c r="P139" s="79"/>
    </row>
    <row r="140" spans="1:16" s="7" customFormat="1" ht="24.75" customHeight="1" outlineLevel="1" x14ac:dyDescent="0.25">
      <c r="A140" s="143">
        <v>27</v>
      </c>
      <c r="B140" s="160" t="s">
        <v>2665</v>
      </c>
      <c r="C140" s="162" t="s">
        <v>31</v>
      </c>
      <c r="D140" s="120" t="s">
        <v>2683</v>
      </c>
      <c r="E140" s="144">
        <v>44172</v>
      </c>
      <c r="F140" s="144">
        <v>44773</v>
      </c>
      <c r="G140" s="159">
        <f t="shared" si="5"/>
        <v>20.033333333333335</v>
      </c>
      <c r="H140" s="121" t="s">
        <v>2680</v>
      </c>
      <c r="I140" s="120" t="s">
        <v>36</v>
      </c>
      <c r="J140" s="63" t="s">
        <v>75</v>
      </c>
      <c r="K140" s="68"/>
      <c r="L140" s="100" t="str">
        <f>+IF(AND(K140&gt;0,O140="Ejecución"),(K140/877802)*Tabla28[[#This Row],[% participación]],IF(AND(K140&gt;0,O140&lt;&gt;"Ejecución"),"-",""))</f>
        <v/>
      </c>
      <c r="M140" s="65" t="s">
        <v>1148</v>
      </c>
      <c r="N140" s="172">
        <f t="shared" si="6"/>
        <v>1</v>
      </c>
      <c r="O140" s="161" t="s">
        <v>1150</v>
      </c>
      <c r="P140" s="79"/>
    </row>
    <row r="141" spans="1:16" s="7" customFormat="1" ht="24.75" customHeight="1" outlineLevel="1" x14ac:dyDescent="0.25">
      <c r="A141" s="143">
        <v>28</v>
      </c>
      <c r="B141" s="160" t="s">
        <v>2665</v>
      </c>
      <c r="C141" s="162" t="s">
        <v>31</v>
      </c>
      <c r="D141" s="120" t="s">
        <v>2683</v>
      </c>
      <c r="E141" s="144">
        <v>44172</v>
      </c>
      <c r="F141" s="144">
        <v>44773</v>
      </c>
      <c r="G141" s="159">
        <f t="shared" si="5"/>
        <v>20.033333333333335</v>
      </c>
      <c r="H141" s="121" t="s">
        <v>2680</v>
      </c>
      <c r="I141" s="120" t="s">
        <v>36</v>
      </c>
      <c r="J141" s="63" t="s">
        <v>90</v>
      </c>
      <c r="K141" s="68"/>
      <c r="L141" s="100" t="str">
        <f>+IF(AND(K141&gt;0,O141="Ejecución"),(K141/877802)*Tabla28[[#This Row],[% participación]],IF(AND(K141&gt;0,O141&lt;&gt;"Ejecución"),"-",""))</f>
        <v/>
      </c>
      <c r="M141" s="65" t="s">
        <v>1148</v>
      </c>
      <c r="N141" s="172">
        <f t="shared" si="6"/>
        <v>1</v>
      </c>
      <c r="O141" s="161" t="s">
        <v>1150</v>
      </c>
      <c r="P141" s="79"/>
    </row>
    <row r="142" spans="1:16" s="7" customFormat="1" ht="24.75" customHeight="1" outlineLevel="1" x14ac:dyDescent="0.25">
      <c r="A142" s="143">
        <v>29</v>
      </c>
      <c r="B142" s="160" t="s">
        <v>2665</v>
      </c>
      <c r="C142" s="162" t="s">
        <v>31</v>
      </c>
      <c r="D142" s="120" t="s">
        <v>2683</v>
      </c>
      <c r="E142" s="144">
        <v>44172</v>
      </c>
      <c r="F142" s="144">
        <v>44773</v>
      </c>
      <c r="G142" s="159">
        <f t="shared" si="5"/>
        <v>20.033333333333335</v>
      </c>
      <c r="H142" s="121" t="s">
        <v>2680</v>
      </c>
      <c r="I142" s="120" t="s">
        <v>36</v>
      </c>
      <c r="J142" s="63" t="s">
        <v>128</v>
      </c>
      <c r="K142" s="68"/>
      <c r="L142" s="100" t="str">
        <f>+IF(AND(K142&gt;0,O142="Ejecución"),(K142/877802)*Tabla28[[#This Row],[% participación]],IF(AND(K142&gt;0,O142&lt;&gt;"Ejecución"),"-",""))</f>
        <v/>
      </c>
      <c r="M142" s="65" t="s">
        <v>1148</v>
      </c>
      <c r="N142" s="172">
        <f t="shared" si="6"/>
        <v>1</v>
      </c>
      <c r="O142" s="161" t="s">
        <v>1150</v>
      </c>
      <c r="P142" s="79"/>
    </row>
    <row r="143" spans="1:16" s="7" customFormat="1" ht="24.75" customHeight="1" outlineLevel="1" x14ac:dyDescent="0.25">
      <c r="A143" s="143">
        <v>30</v>
      </c>
      <c r="B143" s="160" t="s">
        <v>2665</v>
      </c>
      <c r="C143" s="162" t="s">
        <v>31</v>
      </c>
      <c r="D143" s="120" t="s">
        <v>2683</v>
      </c>
      <c r="E143" s="144">
        <v>44172</v>
      </c>
      <c r="F143" s="144">
        <v>44773</v>
      </c>
      <c r="G143" s="159">
        <f t="shared" si="5"/>
        <v>20.033333333333335</v>
      </c>
      <c r="H143" s="121" t="s">
        <v>2680</v>
      </c>
      <c r="I143" s="120" t="s">
        <v>36</v>
      </c>
      <c r="J143" s="63" t="s">
        <v>135</v>
      </c>
      <c r="K143" s="68"/>
      <c r="L143" s="100" t="str">
        <f>+IF(AND(K143&gt;0,O143="Ejecución"),(K143/877802)*Tabla28[[#This Row],[% participación]],IF(AND(K143&gt;0,O143&lt;&gt;"Ejecución"),"-",""))</f>
        <v/>
      </c>
      <c r="M143" s="65" t="s">
        <v>1148</v>
      </c>
      <c r="N143" s="172">
        <f t="shared" si="6"/>
        <v>1</v>
      </c>
      <c r="O143" s="161" t="s">
        <v>1150</v>
      </c>
      <c r="P143" s="79"/>
    </row>
    <row r="144" spans="1:16" s="7" customFormat="1" ht="24.75" customHeight="1" outlineLevel="1" x14ac:dyDescent="0.25">
      <c r="A144" s="143">
        <v>31</v>
      </c>
      <c r="B144" s="160" t="s">
        <v>2665</v>
      </c>
      <c r="C144" s="162" t="s">
        <v>31</v>
      </c>
      <c r="D144" s="120"/>
      <c r="E144" s="144"/>
      <c r="F144" s="144"/>
      <c r="G144" s="159" t="str">
        <f t="shared" si="5"/>
        <v/>
      </c>
      <c r="H144" s="121"/>
      <c r="I144" s="120"/>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36298074.960000001</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40862</v>
      </c>
      <c r="D193" s="5"/>
      <c r="E193" s="125">
        <v>4440</v>
      </c>
      <c r="F193" s="5"/>
      <c r="G193" s="5"/>
      <c r="H193" s="146" t="s">
        <v>2676</v>
      </c>
      <c r="J193" s="5"/>
      <c r="K193" s="126">
        <v>41913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2677</v>
      </c>
      <c r="L211" s="21"/>
      <c r="M211" s="21"/>
      <c r="N211" s="21"/>
      <c r="O211" s="8"/>
    </row>
    <row r="212" spans="1:15" x14ac:dyDescent="0.25">
      <c r="A212" s="9"/>
      <c r="B212" s="27" t="s">
        <v>2619</v>
      </c>
      <c r="C212" s="146" t="s">
        <v>2676</v>
      </c>
      <c r="D212" s="21"/>
      <c r="G212" s="27" t="s">
        <v>2621</v>
      </c>
      <c r="H212" s="147" t="s">
        <v>2678</v>
      </c>
      <c r="J212" s="27" t="s">
        <v>2623</v>
      </c>
      <c r="K212" s="14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5:D160 G114:G121 L106:L107 G145:J160 L83:L90 G48:G90 B83:B90 G122:G128 G129 G130 G131 G132 G133:G140 G141 G142:G144 J144 M144: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2006/metadata/properties"/>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infopath/2007/PartnerControl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2020-11-20T15:12:35Z</cp:lastPrinted>
  <dcterms:created xsi:type="dcterms:W3CDTF">2020-10-14T21:57:42Z</dcterms:created>
  <dcterms:modified xsi:type="dcterms:W3CDTF">2020-12-27T17:55:54Z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