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BETTO ICBF\DOCUMENTOS ENVIADO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<sst xmlns="http://schemas.openxmlformats.org/spreadsheetml/2006/main" count="3290" uniqueCount="2740">
  <si>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</si>
  <si>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</si>
  <si>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</si>
  <si>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</si>
  <si>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</si>
  <si>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</si>
  <si>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</si>
  <si>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</si>
  <si>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</si>
  <si>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</si>
  <si>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</si>
  <si>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</si>
  <si>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</si>
  <si>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</si>
  <si>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</si>
  <si>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</si>
  <si>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</si>
  <si>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</si>
  <si>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</si>
  <si>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</si>
  <si>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</si>
  <si>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</si>
  <si>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</si>
  <si>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</si>
  <si>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</si>
  <si>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</si>
  <si>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</si>
  <si>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</si>
  <si>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</si>
  <si>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</si>
  <si>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</si>
  <si>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</si>
  <si>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</si>
  <si>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</si>
  <si>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</si>
  <si>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</si>
  <si>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</si>
  <si>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</si>
  <si>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</si>
  <si>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</si>
  <si>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</si>
  <si>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</si>
  <si>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</si>
  <si>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</si>
  <si>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</si>
  <si>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</si>
  <si>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</si>
  <si>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</si>
  <si>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</si>
  <si>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</si>
  <si>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</si>
  <si>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</si>
  <si>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</si>
  <si>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</si>
  <si>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</si>
  <si>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</si>
  <si>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</si>
  <si>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</si>
  <si>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</si>
  <si>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</si>
  <si>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</si>
  <si>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</si>
  <si>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</si>
  <si>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</si>
  <si>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</si>
  <si>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</si>
  <si>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</si>
  <si>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</si>
  <si>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</si>
  <si>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</si>
  <si>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</si>
  <si>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</si>
  <si>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</si>
  <si>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</si>
  <si>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</si>
  <si>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</si>
  <si>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</si>
  <si>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</si>
  <si>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</si>
  <si>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</si>
  <si>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</si>
  <si>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</si>
  <si>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</si>
  <si>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</si>
  <si>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</si>
  <si>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</si>
  <si>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</si>
  <si>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</si>
  <si>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</si>
  <si>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</si>
  <si>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</si>
  <si>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</si>
  <si>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</si>
  <si>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</si>
  <si>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</si>
  <si>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</si>
  <si>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</si>
  <si>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</si>
  <si>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</si>
  <si>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</si>
  <si>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</si>
  <si>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</si>
  <si>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</si>
  <si>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</si>
  <si>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</si>
  <si>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</si>
  <si>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</si>
  <si>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</si>
  <si>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</si>
  <si>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</si>
  <si>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</si>
  <si>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</si>
  <si>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</si>
  <si>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</si>
  <si>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</si>
  <si>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</si>
  <si>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</si>
  <si>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</si>
  <si>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</si>
  <si>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</si>
  <si>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</si>
  <si>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</si>
  <si>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</si>
  <si>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</si>
  <si>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</si>
  <si>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</si>
  <si>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</si>
  <si>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</si>
  <si>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</si>
  <si>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</si>
  <si>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</si>
  <si>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</si>
  <si>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</si>
  <si>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</si>
  <si>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</si>
  <si>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</si>
  <si>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</si>
  <si>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</si>
  <si>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</si>
  <si>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</si>
  <si>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</si>
  <si>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</si>
  <si>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</si>
  <si>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</si>
  <si>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</si>
  <si>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</si>
  <si>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</si>
  <si>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</si>
  <si>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</si>
  <si>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</si>
  <si>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</si>
  <si>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</si>
  <si>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</si>
  <si>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</si>
  <si>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</si>
  <si>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</si>
  <si>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</si>
  <si>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</si>
  <si>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</si>
  <si>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</si>
  <si>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</si>
  <si>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</si>
  <si>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</si>
  <si>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</si>
  <si>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</si>
  <si>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</si>
  <si>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</si>
  <si>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</si>
  <si>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</si>
  <si>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</si>
  <si>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</si>
  <si>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</si>
  <si>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</si>
  <si>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</si>
  <si>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</si>
  <si>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</si>
  <si>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</si>
  <si>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</si>
  <si>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</si>
  <si>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</si>
  <si>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</si>
  <si>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</si>
  <si>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</si>
  <si>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</si>
  <si>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</si>
  <si>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</si>
  <si>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</si>
  <si>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</si>
  <si>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</si>
  <si>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</si>
  <si>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</si>
  <si>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</si>
  <si>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</si>
  <si>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</si>
  <si>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</si>
  <si>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</si>
  <si>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</si>
  <si>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</si>
  <si>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</si>
  <si>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</si>
  <si>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</si>
  <si>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</si>
  <si>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</si>
  <si>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</si>
  <si>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</si>
  <si>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</si>
  <si>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</si>
  <si>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</si>
  <si>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</si>
  <si>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</si>
  <si>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</si>
  <si>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</si>
  <si>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</si>
  <si>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</si>
  <si>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</si>
  <si>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</si>
  <si>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</si>
  <si>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</si>
  <si>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</si>
  <si>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</si>
  <si>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</si>
  <si>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</si>
  <si>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</si>
  <si>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</si>
  <si>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</si>
  <si>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</si>
  <si>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</si>
  <si>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</si>
  <si>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</si>
  <si>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</si>
  <si>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</si>
  <si>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</si>
  <si>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</si>
  <si>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</si>
  <si>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</si>
  <si>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</si>
  <si>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</si>
  <si>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</si>
  <si>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</si>
  <si>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</si>
  <si>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</si>
  <si>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</si>
  <si>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</si>
  <si>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</si>
  <si>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</si>
  <si>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</si>
  <si>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</si>
  <si>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</si>
  <si>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</si>
  <si>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</si>
  <si>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</si>
  <si>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</si>
  <si>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</si>
  <si>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</si>
  <si>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</si>
  <si>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</si>
  <si>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</si>
  <si>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</si>
  <si>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</si>
  <si>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</si>
  <si>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</si>
  <si>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</si>
  <si>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</si>
  <si>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</si>
  <si>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</si>
  <si>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</si>
  <si>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</si>
  <si>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</si>
  <si>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</si>
  <si>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</si>
  <si>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</si>
  <si>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</si>
  <si>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</si>
  <si>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</si>
  <si>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</si>
  <si>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</si>
  <si>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</si>
  <si>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</si>
  <si>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</si>
  <si>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</si>
  <si>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</si>
  <si>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</si>
  <si>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</si>
  <si>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</si>
  <si>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</si>
  <si>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</si>
  <si>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</si>
  <si>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</si>
  <si>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</si>
  <si>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</si>
  <si>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</si>
  <si>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</si>
  <si>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</si>
  <si>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</si>
  <si>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</si>
  <si>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</si>
  <si>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</si>
  <si>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</si>
  <si>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</si>
  <si>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</si>
  <si>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</si>
  <si>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</si>
  <si>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</si>
  <si>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</si>
  <si>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</si>
  <si>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</si>
  <si>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</si>
  <si>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</si>
  <si>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</si>
  <si>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</si>
  <si>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</si>
  <si>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</si>
  <si>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</si>
  <si>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</si>
  <si>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</si>
  <si>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</si>
  <si>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</si>
  <si>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</si>
  <si>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</si>
  <si>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</si>
  <si>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</si>
  <si>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</si>
  <si>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</si>
  <si>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</si>
  <si>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</si>
  <si>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</si>
  <si>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</si>
  <si>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</si>
  <si>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</si>
  <si>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</si>
  <si>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</si>
  <si>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</si>
  <si>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</si>
  <si>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</si>
  <si>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</si>
  <si>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</si>
  <si>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</si>
  <si>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</si>
  <si>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</si>
  <si>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</si>
  <si>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</si>
  <si>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</si>
  <si>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</si>
  <si>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</si>
  <si>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</si>
  <si>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</si>
  <si>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</si>
  <si>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</si>
  <si>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</si>
  <si>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</si>
  <si>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</si>
  <si>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</si>
  <si>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</si>
  <si>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</si>
  <si>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</si>
  <si>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</si>
  <si>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</si>
  <si>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</si>
  <si>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</si>
  <si>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</si>
  <si>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</si>
  <si>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</si>
  <si>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</si>
  <si>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</si>
  <si>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</si>
  <si>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</si>
  <si>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</si>
  <si>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</si>
  <si>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</si>
  <si>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</si>
  <si>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</si>
  <si>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</si>
  <si>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</si>
  <si>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</si>
  <si>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</si>
  <si>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</si>
  <si>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</si>
  <si>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</si>
  <si>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</si>
  <si>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</si>
  <si>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</si>
  <si>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</si>
  <si>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</si>
  <si>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</si>
  <si>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</si>
  <si>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</si>
  <si>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</si>
  <si>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</si>
  <si>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</si>
  <si>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</si>
  <si>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</si>
  <si>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</si>
  <si>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</si>
  <si>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</si>
  <si>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</si>
  <si>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</si>
  <si>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</si>
  <si>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</si>
  <si>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</si>
  <si>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</si>
  <si>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</si>
  <si>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</si>
  <si>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</si>
  <si>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</si>
  <si>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</si>
  <si>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</si>
  <si>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</si>
  <si>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</si>
  <si>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</si>
  <si>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</si>
  <si>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</si>
  <si>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</si>
  <si>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</si>
  <si>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</si>
  <si>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</si>
  <si>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</si>
  <si>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</si>
  <si>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</si>
  <si>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</si>
  <si>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</si>
  <si>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</si>
  <si>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</si>
  <si>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</si>
  <si>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</si>
  <si>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</si>
  <si>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</si>
  <si>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</si>
  <si>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</si>
  <si>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</si>
  <si>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</si>
  <si>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</si>
  <si>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</si>
  <si>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</si>
  <si>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</si>
  <si>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</si>
  <si>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</si>
  <si>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</si>
  <si>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</si>
  <si>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</si>
  <si>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</si>
  <si>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</si>
  <si>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</si>
  <si>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</si>
  <si>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</si>
  <si>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</si>
  <si>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</si>
  <si>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</si>
  <si>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</si>
  <si>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</si>
  <si>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</si>
  <si>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</si>
  <si>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</si>
  <si>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</si>
  <si>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</si>
  <si>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</si>
  <si>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</si>
  <si>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</si>
  <si>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</si>
  <si>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</si>
  <si>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</si>
  <si>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</si>
  <si>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</si>
  <si>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</si>
  <si>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</si>
  <si>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</si>
  <si>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</si>
  <si>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</si>
  <si>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</si>
  <si>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</si>
  <si>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</si>
  <si>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</si>
  <si>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</si>
  <si>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</si>
  <si>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</si>
  <si>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</si>
  <si>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</si>
  <si>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</si>
  <si>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</si>
  <si>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</si>
  <si>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</si>
  <si>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</si>
  <si>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</si>
  <si>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</si>
  <si>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</si>
  <si>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</si>
  <si>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</si>
  <si>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</si>
  <si>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</si>
  <si>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</si>
  <si>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</si>
  <si>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</si>
  <si>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</si>
  <si>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</si>
  <si>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</si>
  <si>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</si>
  <si>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</si>
  <si>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</si>
  <si>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</si>
  <si>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</si>
  <si>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</si>
  <si>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</si>
  <si>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</si>
  <si>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</si>
  <si>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</si>
  <si>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</si>
  <si>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</si>
  <si>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</si>
  <si>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</si>
  <si>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</si>
  <si>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</si>
  <si>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</si>
  <si>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</si>
  <si>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</si>
  <si>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</si>
  <si>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</si>
  <si>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</si>
  <si>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</si>
  <si>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</si>
  <si>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</si>
  <si>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</si>
  <si>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</si>
  <si>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</si>
  <si>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</si>
  <si>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</si>
  <si>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</si>
  <si>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</si>
  <si>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</si>
  <si>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</si>
  <si>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</si>
  <si>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</si>
  <si>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</si>
  <si>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</si>
  <si>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</si>
  <si>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</si>
  <si>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</si>
  <si>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</si>
  <si>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</si>
  <si>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</si>
  <si>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</si>
  <si>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</si>
  <si>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</si>
  <si>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</si>
  <si>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</si>
  <si>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</si>
  <si>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</si>
  <si>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</si>
  <si>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</si>
  <si>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</si>
  <si>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</si>
  <si>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</si>
  <si>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</si>
  <si>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</si>
  <si>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</si>
  <si>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</si>
  <si>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</si>
  <si>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</si>
  <si>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</si>
  <si>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</si>
  <si>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</si>
  <si>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</si>
  <si>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</si>
  <si>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</si>
  <si>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</si>
  <si>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</si>
  <si>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</si>
  <si>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</si>
  <si>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</si>
  <si>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</si>
  <si>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</si>
  <si>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</si>
  <si>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</si>
  <si>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</si>
  <si>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</si>
  <si>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</si>
  <si>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</si>
  <si>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</si>
  <si>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</si>
  <si>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</si>
  <si>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</si>
  <si>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</si>
  <si>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</si>
  <si>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</si>
  <si>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</si>
  <si>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</si>
  <si>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</si>
  <si>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</si>
  <si>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</si>
  <si>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</si>
  <si>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</si>
  <si>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</si>
  <si>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</si>
  <si>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</si>
  <si>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</si>
  <si>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</si>
  <si>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</si>
  <si>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</si>
  <si>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</si>
  <si>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</si>
  <si>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</si>
  <si>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</si>
  <si>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</si>
  <si>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</si>
  <si>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</si>
  <si>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</si>
  <si>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</si>
  <si>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</si>
  <si>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</si>
  <si>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</si>
  <si>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</si>
  <si>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</si>
  <si>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</si>
  <si>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</si>
  <si>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</si>
  <si>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</si>
  <si>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</si>
  <si>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</si>
  <si>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</si>
  <si>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</si>
  <si>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</si>
  <si>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</si>
  <si>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</si>
  <si>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</si>
  <si>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</si>
  <si>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</si>
  <si>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</si>
  <si>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</si>
  <si>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</si>
  <si>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</si>
  <si>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</si>
  <si>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</si>
  <si>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</si>
  <si>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</si>
  <si>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</si>
  <si>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</si>
  <si>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</si>
  <si>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</si>
  <si>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</si>
  <si>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</si>
  <si>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</si>
  <si>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</si>
  <si>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</si>
  <si>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</si>
  <si>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</si>
  <si>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</si>
  <si>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</si>
  <si>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</si>
  <si>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</si>
  <si>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</si>
  <si>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</si>
  <si>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</si>
  <si>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</si>
  <si>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</si>
  <si>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</si>
  <si>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</si>
  <si>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</si>
  <si>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</si>
  <si>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</si>
  <si>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</si>
  <si>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</si>
  <si>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</si>
  <si>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</si>
  <si>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</si>
  <si>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</si>
  <si>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</si>
  <si>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</si>
  <si>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</si>
  <si>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</si>
  <si>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</si>
  <si>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</si>
  <si>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</si>
  <si>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</si>
  <si>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</si>
  <si>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</si>
  <si>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</si>
  <si>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</si>
  <si>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</si>
  <si>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</si>
  <si>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</si>
  <si>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</si>
  <si>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</si>
  <si>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</si>
  <si>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</si>
  <si>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</si>
  <si>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</si>
  <si>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</si>
  <si>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</si>
  <si>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</si>
  <si>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</si>
  <si>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</si>
  <si>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</si>
  <si>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</si>
  <si>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</si>
  <si>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</si>
  <si>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</si>
  <si>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</si>
  <si>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</si>
  <si>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</si>
  <si>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</si>
  <si>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</si>
  <si>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</si>
  <si>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</si>
  <si>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</si>
  <si>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</si>
  <si>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</si>
  <si>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</si>
  <si>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</si>
  <si>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</si>
  <si>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</si>
  <si>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</si>
  <si>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</si>
  <si>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</si>
  <si>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</si>
  <si>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</si>
  <si>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</si>
  <si>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</si>
  <si>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</si>
  <si>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</si>
  <si>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</si>
  <si>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</si>
  <si>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</si>
  <si>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</si>
  <si>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</si>
  <si>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</si>
  <si>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</si>
  <si>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</si>
  <si>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</si>
  <si>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</si>
  <si>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</si>
  <si>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</si>
  <si>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</si>
  <si>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</si>
  <si>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</si>
  <si>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</si>
  <si>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</si>
  <si>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</si>
  <si>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</si>
  <si>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</si>
  <si>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</si>
  <si>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</si>
  <si>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</si>
  <si>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</si>
  <si>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</si>
  <si>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</si>
  <si>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</si>
  <si>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</si>
  <si>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</si>
  <si>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</si>
  <si>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</si>
  <si>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</si>
  <si>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</si>
  <si>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</si>
  <si>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</si>
  <si>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</si>
  <si>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</si>
  <si>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</si>
  <si>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</si>
  <si>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</si>
  <si>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</si>
  <si>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</si>
  <si>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</si>
  <si>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</si>
  <si>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</si>
  <si>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</si>
  <si>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</si>
  <si>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</si>
  <si>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</si>
  <si>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</si>
  <si>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</si>
  <si>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</si>
  <si>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</si>
  <si>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</si>
  <si>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</si>
  <si>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</si>
  <si>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</si>
  <si>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</si>
  <si>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</si>
  <si>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</si>
  <si>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</si>
  <si>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</si>
  <si>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</si>
  <si>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</si>
  <si>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</si>
  <si>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</si>
  <si>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</si>
  <si>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</si>
  <si>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</si>
  <si>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</si>
  <si>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</si>
  <si>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</si>
  <si>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</si>
  <si>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</si>
  <si>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</si>
  <si>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</si>
  <si>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</si>
  <si>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</si>
  <si>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</si>
  <si>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</si>
  <si>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</si>
  <si>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</si>
  <si>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</si>
  <si>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</si>
  <si>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</si>
  <si>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</si>
  <si>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</si>
  <si>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</si>
  <si>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</si>
  <si>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</si>
  <si>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</si>
  <si>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</si>
  <si>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</si>
  <si>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</si>
  <si>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</si>
  <si>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</si>
  <si>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</si>
  <si>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</si>
  <si>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</si>
  <si>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</si>
  <si>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</si>
  <si>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</si>
  <si>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</si>
  <si>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</si>
  <si>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</si>
  <si>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</si>
  <si>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</si>
  <si>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</si>
  <si>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</si>
  <si>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</si>
  <si>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</si>
  <si>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</si>
  <si>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</si>
  <si>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</si>
  <si>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</si>
  <si>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</si>
  <si>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</si>
  <si>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</si>
  <si>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</si>
  <si>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</si>
  <si>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</si>
  <si>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</si>
  <si>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</si>
  <si>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</si>
  <si>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</si>
  <si>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</si>
  <si>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</si>
  <si>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</si>
  <si>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</si>
  <si>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</si>
  <si>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</si>
  <si>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</si>
  <si>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</si>
  <si>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</si>
  <si>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</si>
  <si>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</si>
  <si>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</si>
  <si>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</si>
  <si>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</si>
  <si>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</si>
  <si>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</si>
  <si>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</si>
  <si>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</si>
  <si>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</si>
  <si>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</si>
  <si>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</si>
  <si>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</si>
  <si>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</si>
  <si>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</si>
  <si>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</si>
  <si>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</si>
  <si>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</si>
  <si>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</si>
  <si>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</si>
  <si>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</si>
  <si>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</si>
  <si>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</si>
  <si>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</si>
  <si>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</si>
  <si>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</si>
  <si>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</si>
  <si>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</si>
  <si>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</si>
  <si>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</si>
  <si>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</si>
  <si>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</si>
  <si>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</si>
  <si>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</si>
  <si>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</si>
  <si>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</si>
  <si>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</si>
  <si>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</si>
  <si>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</si>
  <si>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</si>
  <si>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</si>
  <si>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</si>
  <si>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</si>
  <si>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</si>
  <si>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</si>
  <si>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</si>
  <si>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</si>
  <si>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</si>
  <si>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</si>
  <si>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</si>
  <si>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</si>
  <si>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</si>
  <si>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</si>
  <si>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</si>
  <si>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</si>
  <si>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</si>
  <si>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</si>
  <si>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</si>
  <si>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</si>
  <si>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</si>
  <si>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</si>
  <si>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</si>
  <si>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</si>
  <si>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</si>
  <si>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</si>
  <si>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</si>
  <si>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</si>
  <si>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</si>
  <si>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</si>
  <si>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</si>
  <si>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</si>
  <si>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</si>
  <si>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</si>
  <si>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</si>
  <si>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</si>
  <si>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</si>
  <si>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</si>
  <si>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</si>
  <si>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</si>
  <si>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</si>
  <si>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</si>
  <si>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</si>
  <si>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</si>
  <si>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</si>
  <si>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</si>
  <si>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</si>
  <si>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</si>
  <si>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</si>
  <si>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</si>
  <si>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</si>
  <si>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</si>
  <si>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</si>
  <si>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</si>
  <si>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</si>
  <si>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</si>
  <si>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</si>
  <si>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</si>
  <si>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</si>
  <si>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</si>
  <si>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</si>
  <si>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</si>
  <si>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</si>
  <si>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</si>
  <si>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</si>
  <si>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</si>
  <si>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</si>
  <si>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</si>
  <si>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</si>
  <si>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</si>
  <si>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</si>
  <si>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</si>
  <si>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</si>
  <si>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</si>
  <si>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</si>
  <si>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</si>
  <si>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</si>
  <si>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</si>
  <si>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</si>
  <si>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</si>
  <si>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</si>
  <si>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</si>
  <si>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</si>
  <si>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</si>
  <si>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</si>
  <si>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</si>
  <si>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</si>
  <si>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</si>
  <si>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</si>
  <si>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</si>
  <si>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</si>
  <si>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</si>
  <si>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</si>
  <si>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</si>
  <si>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</si>
  <si>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</si>
  <si>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</si>
  <si>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</si>
  <si>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</si>
  <si>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</si>
  <si>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</si>
  <si>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</si>
  <si>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</si>
  <si>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</si>
  <si>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</si>
  <si>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</si>
  <si>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</si>
  <si>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</si>
  <si>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</si>
  <si>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</si>
  <si>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</si>
  <si>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</si>
  <si>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</si>
  <si>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</si>
  <si>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</si>
  <si>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</si>
  <si>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</si>
  <si>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</si>
  <si>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</si>
  <si>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</si>
  <si>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</si>
  <si>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</si>
  <si>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</si>
  <si>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</si>
  <si>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</si>
  <si>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</si>
  <si>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</si>
  <si>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</si>
  <si>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</si>
  <si>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</si>
  <si>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</si>
  <si>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</si>
  <si>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</si>
  <si>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</si>
  <si>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</si>
  <si>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</si>
  <si>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</si>
  <si>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</si>
  <si>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</si>
  <si>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</si>
  <si>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</si>
  <si>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</si>
  <si>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</si>
  <si>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</si>
  <si>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</si>
  <si>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</si>
  <si>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</si>
  <si>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</si>
  <si>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</si>
  <si>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</si>
  <si>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</si>
  <si>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</si>
  <si>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</si>
  <si>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</si>
  <si>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</si>
  <si>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</si>
  <si>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</si>
  <si>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</si>
  <si>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</si>
  <si>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</si>
  <si>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</si>
  <si>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</si>
  <si>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</si>
  <si>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</si>
  <si>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</si>
  <si>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</si>
  <si>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</si>
  <si>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</si>
  <si>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</si>
  <si>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</si>
  <si>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</si>
  <si>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</si>
  <si>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</si>
  <si>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</si>
  <si>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</si>
  <si>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</si>
  <si>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</si>
  <si>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</si>
  <si>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</si>
  <si>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</si>
  <si>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</si>
  <si>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</si>
  <si>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</si>
  <si>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</si>
  <si>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</si>
  <si>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</si>
  <si>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</si>
  <si>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</si>
  <si>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</si>
  <si>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</si>
  <si>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</si>
  <si>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</si>
  <si>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</si>
  <si>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</si>
  <si>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</si>
  <si>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</si>
  <si>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</si>
  <si>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</si>
  <si>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</si>
  <si>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</si>
  <si>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</si>
  <si>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</si>
  <si>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</si>
  <si>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</si>
  <si>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</si>
  <si>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</si>
  <si>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</si>
  <si>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</si>
  <si>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</si>
  <si>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</si>
  <si>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</si>
  <si>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</si>
  <si>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</si>
  <si>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</si>
  <si>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</si>
  <si>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</si>
  <si>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</si>
  <si>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</si>
  <si>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</si>
  <si>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</si>
  <si>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</si>
  <si>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</si>
  <si>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</si>
  <si>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</si>
  <si>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</si>
  <si>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</si>
  <si>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</si>
  <si>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</si>
  <si>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</si>
  <si>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</si>
  <si>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</si>
  <si>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</si>
  <si>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</si>
  <si>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</si>
  <si>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</si>
  <si>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</si>
  <si>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</si>
  <si>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</si>
  <si>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</si>
  <si>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</si>
  <si>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</si>
  <si>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</si>
  <si>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</si>
  <si>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</si>
  <si>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</si>
  <si>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</si>
  <si>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</si>
  <si>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</si>
  <si>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</si>
  <si>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</si>
  <si>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</si>
  <si>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</si>
  <si>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</si>
  <si>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</si>
  <si>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</si>
  <si>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</si>
  <si>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</si>
  <si>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</si>
  <si>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</si>
  <si>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</si>
  <si>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</si>
  <si>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</si>
  <si>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</si>
  <si>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</si>
  <si>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</si>
  <si>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</si>
  <si>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</si>
  <si>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</si>
  <si>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</si>
  <si>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</si>
  <si>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</si>
  <si>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</si>
  <si>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</si>
  <si>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</si>
  <si>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</si>
  <si>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</si>
  <si>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</si>
  <si>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</si>
  <si>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</si>
  <si>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</si>
  <si>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</si>
  <si>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</si>
  <si>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</si>
  <si>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</si>
  <si>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</si>
  <si>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</si>
  <si>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</si>
  <si>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</si>
  <si>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</si>
  <si>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</si>
  <si>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</si>
  <si>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</si>
  <si>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</si>
  <si>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</si>
  <si>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</si>
  <si>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</si>
  <si>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</si>
  <si>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</si>
  <si>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</si>
  <si>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</si>
  <si>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</si>
  <si>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</si>
  <si>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</si>
  <si>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</si>
  <si>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</si>
  <si>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</si>
  <si>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</si>
  <si>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</si>
  <si>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</si>
  <si>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</si>
  <si>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</si>
  <si>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</si>
  <si>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</si>
  <si>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</si>
  <si>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</si>
  <si>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</si>
  <si>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</si>
  <si>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</si>
  <si>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</si>
  <si>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</si>
  <si>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</si>
  <si>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</si>
  <si>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</si>
  <si>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</si>
  <si>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</si>
  <si>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</si>
  <si>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</si>
  <si>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</si>
  <si>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</si>
  <si>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</si>
  <si>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</si>
  <si>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</si>
  <si>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</si>
  <si>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</si>
  <si>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</si>
  <si>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</si>
  <si>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</si>
  <si>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</si>
  <si>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</si>
  <si>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</si>
  <si>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</si>
  <si>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</si>
  <si>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</si>
  <si>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</si>
  <si>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</si>
  <si>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</si>
  <si>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</si>
  <si>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</si>
  <si>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</si>
  <si>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</si>
  <si>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</si>
  <si>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</si>
  <si>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</si>
  <si>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</si>
  <si>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</si>
  <si>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</si>
  <si>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</si>
  <si>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</si>
  <si>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</si>
  <si>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</si>
  <si>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</si>
  <si>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</si>
  <si>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</si>
  <si>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</si>
  <si>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</si>
  <si>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</si>
  <si>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</si>
  <si>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</si>
  <si>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</si>
  <si>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</si>
  <si>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</si>
  <si>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</si>
  <si>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</si>
  <si>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</si>
  <si>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</si>
  <si>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</si>
  <si>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</si>
  <si>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</si>
  <si>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</si>
  <si>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</si>
  <si>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</si>
  <si>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</si>
  <si>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</si>
  <si>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</si>
  <si>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</si>
  <si>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</si>
  <si>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</si>
  <si>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</si>
  <si>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</si>
  <si>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</si>
  <si>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</si>
  <si>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</si>
  <si>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</si>
  <si>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</si>
  <si>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</si>
  <si>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</si>
  <si>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</si>
  <si>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</si>
  <si>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</si>
  <si>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</si>
  <si>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</si>
  <si>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</si>
  <si>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</si>
  <si>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</si>
  <si>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</si>
  <si>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</si>
  <si>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</si>
  <si>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</si>
  <si>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</si>
  <si>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</si>
  <si>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</si>
  <si>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</si>
  <si>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</si>
  <si>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</si>
  <si>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</si>
  <si>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</si>
  <si>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</si>
  <si>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</si>
  <si>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</si>
  <si>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</si>
  <si>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</si>
  <si>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</si>
  <si>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</si>
  <si>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</si>
  <si>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</si>
  <si>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</si>
  <si>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</si>
  <si>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</si>
  <si>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</si>
  <si>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</si>
  <si>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</si>
  <si>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</si>
  <si>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</si>
  <si>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</si>
  <si>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</si>
  <si>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</si>
  <si>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</si>
  <si>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</si>
  <si>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</si>
  <si>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</si>
  <si>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</si>
  <si>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</si>
  <si>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</si>
  <si>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</si>
  <si>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</si>
  <si>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</si>
  <si>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</si>
  <si>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</si>
  <si>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</si>
  <si>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</si>
  <si>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</si>
  <si>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</si>
  <si>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</si>
  <si>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</si>
  <si>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</si>
  <si>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</si>
  <si>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</si>
  <si>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</si>
  <si>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</si>
  <si>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</si>
  <si>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</si>
  <si>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</si>
  <si>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</si>
  <si>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</si>
  <si>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</si>
  <si>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</si>
  <si>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</si>
  <si>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</si>
  <si>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</si>
  <si>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</si>
  <si>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</si>
  <si>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</si>
  <si>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</si>
  <si>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</si>
  <si>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</si>
  <si>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</si>
  <si>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</si>
  <si>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</si>
  <si>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</si>
  <si>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</si>
  <si>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</si>
  <si>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</si>
  <si>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</si>
  <si>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</si>
  <si>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</si>
  <si>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</si>
  <si>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</si>
  <si>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</si>
  <si>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</si>
  <si>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</si>
  <si>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</si>
  <si>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</si>
  <si>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</si>
  <si>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</si>
  <si>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</si>
  <si>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</si>
  <si>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</si>
  <si>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</si>
  <si>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</si>
  <si>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</si>
  <si>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</si>
  <si>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</si>
  <si>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</si>
  <si>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</si>
  <si>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</si>
  <si>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</si>
  <si>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</si>
  <si>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</si>
  <si>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</si>
  <si>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</si>
  <si>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</si>
  <si>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</si>
  <si>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</si>
  <si>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</si>
  <si>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</si>
  <si>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</si>
  <si>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</si>
  <si>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</si>
  <si>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</si>
  <si>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</si>
  <si>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</si>
  <si>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</si>
  <si>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</si>
  <si>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</si>
  <si>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</si>
  <si>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</si>
  <si>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</si>
  <si>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</si>
  <si>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</si>
  <si>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</si>
  <si>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</si>
  <si>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</si>
  <si>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</si>
  <si>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</si>
  <si>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</si>
  <si>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</si>
  <si>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</si>
  <si>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</si>
  <si>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</si>
  <si>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</si>
  <si>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</si>
  <si>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</si>
  <si>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</si>
  <si>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</si>
  <si>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</si>
  <si>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</si>
  <si>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</si>
  <si>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</si>
  <si>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</si>
  <si>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</si>
  <si>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</si>
  <si>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</si>
  <si>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</si>
  <si>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</si>
  <si>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</si>
  <si>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</si>
  <si>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</si>
  <si>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</si>
  <si>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</si>
  <si>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</si>
  <si>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</si>
  <si>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</si>
  <si>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</si>
  <si>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</si>
  <si>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</si>
  <si>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</si>
  <si>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</si>
  <si>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</si>
  <si>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</si>
  <si>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</si>
  <si>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</si>
  <si>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</si>
  <si>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</si>
  <si>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</si>
  <si>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</si>
  <si>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</si>
  <si>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</si>
  <si>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</si>
  <si>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</si>
  <si>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</si>
  <si>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</si>
  <si>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</si>
  <si>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</si>
  <si>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</si>
  <si>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</si>
  <si>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</si>
  <si>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</si>
  <si>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</si>
  <si>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</si>
  <si>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</si>
  <si>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</si>
  <si>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</si>
  <si>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</si>
  <si>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</si>
  <si>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</si>
  <si>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</si>
  <si>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</si>
  <si>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</si>
  <si>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</si>
  <si>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</si>
  <si>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</si>
  <si>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</si>
  <si>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</si>
  <si>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</si>
  <si>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</si>
  <si>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</si>
  <si>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</si>
  <si>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</si>
  <si>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</si>
  <si>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</si>
  <si>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</si>
  <si>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</si>
  <si>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</si>
  <si>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</si>
  <si>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</si>
  <si>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</si>
  <si>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</si>
  <si>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</si>
  <si>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</si>
  <si>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</si>
  <si>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</si>
  <si>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</si>
  <si>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</si>
  <si>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</si>
  <si>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</si>
  <si>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</si>
  <si>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</si>
  <si>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</si>
  <si>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</si>
  <si>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</si>
  <si>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</si>
  <si>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</si>
  <si>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</si>
  <si>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</si>
  <si>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</si>
  <si>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</si>
  <si>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</si>
  <si>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</si>
  <si>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</si>
  <si>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</si>
  <si>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</si>
  <si>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</si>
  <si>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</si>
  <si>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</si>
  <si>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</si>
  <si>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</si>
  <si>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</si>
  <si>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</si>
  <si>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</si>
  <si>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</si>
  <si>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</si>
  <si>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</si>
  <si>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</si>
  <si>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</si>
  <si>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</si>
  <si>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</si>
  <si>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</si>
  <si>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</si>
  <si>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</si>
  <si>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</si>
  <si>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</si>
  <si>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</si>
  <si>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</si>
  <si>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</si>
  <si>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</si>
  <si>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</si>
  <si>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</si>
  <si>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</si>
  <si>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</si>
  <si>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</si>
  <si>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</si>
  <si>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</si>
  <si>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</si>
  <si>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</si>
  <si>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</si>
  <si>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</si>
  <si>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</si>
  <si>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</si>
  <si>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</si>
  <si>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</si>
  <si>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</si>
  <si>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</si>
  <si>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</si>
  <si>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</si>
  <si>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</si>
  <si>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</si>
  <si>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</si>
  <si>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</si>
  <si>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</si>
  <si>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</si>
  <si>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</si>
  <si>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</si>
  <si>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</si>
  <si>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</si>
  <si>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</si>
  <si>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</si>
  <si>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</si>
  <si>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</si>
  <si>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</si>
  <si>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</si>
  <si>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</si>
  <si>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</si>
  <si>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</si>
  <si>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</si>
  <si>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</si>
  <si>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</si>
  <si>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</si>
  <si>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</si>
  <si>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</si>
  <si>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</si>
  <si>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</si>
  <si>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</si>
  <si>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</si>
  <si>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</si>
  <si>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</si>
  <si>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</si>
  <si>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</si>
  <si>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</si>
  <si>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</si>
  <si>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</si>
  <si>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</si>
  <si>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</si>
  <si>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</si>
  <si>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</si>
  <si>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</si>
  <si>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</si>
  <si>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</si>
  <si>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</si>
  <si>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</si>
  <si>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</si>
  <si>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</si>
  <si>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</si>
  <si>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</si>
  <si>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</si>
  <si>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</si>
  <si>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</si>
  <si>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</si>
  <si>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</si>
  <si>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</si>
  <si>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</si>
  <si>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</si>
  <si>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</si>
  <si>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</si>
  <si>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</si>
  <si>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</si>
  <si>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</si>
  <si>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</si>
  <si>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</si>
  <si>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</si>
  <si>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</si>
  <si>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</si>
  <si>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</si>
  <si>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</si>
  <si>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</si>
  <si>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</si>
  <si>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</si>
  <si>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</si>
  <si>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</si>
  <si>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</si>
  <si>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</si>
  <si>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</si>
  <si>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</si>
  <si>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</si>
  <si>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</si>
  <si>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</si>
  <si>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</si>
  <si>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</si>
  <si>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</si>
  <si>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</si>
  <si>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</si>
  <si>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</si>
  <si>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</si>
  <si>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</si>
  <si>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</si>
  <si>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</si>
  <si>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</si>
  <si>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</si>
  <si>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</si>
  <si>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</si>
  <si>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</si>
  <si>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</si>
  <si>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</si>
  <si>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</si>
  <si>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</si>
  <si>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</si>
  <si>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</si>
  <si>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</si>
  <si>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</si>
  <si>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</si>
  <si>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</si>
  <si>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</si>
  <si>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</si>
  <si>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</si>
  <si>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</si>
  <si>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</si>
  <si>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</si>
  <si>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</si>
  <si>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</si>
  <si>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</si>
  <si>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</si>
  <si>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</si>
  <si>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</si>
  <si>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</si>
  <si>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</si>
  <si>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</si>
  <si>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</si>
  <si>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</si>
  <si>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</si>
  <si>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</si>
  <si>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</si>
  <si>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</si>
  <si>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</si>
  <si>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</si>
  <si>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</si>
  <si>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</si>
  <si>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</si>
  <si>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</si>
  <si>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</si>
  <si>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</si>
  <si>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</si>
  <si>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</si>
  <si>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</si>
  <si>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</si>
  <si>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</si>
  <si>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</si>
  <si>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</si>
  <si>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</si>
  <si>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</si>
  <si>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</si>
  <si>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</si>
  <si>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</si>
  <si>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</si>
  <si>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</si>
  <si>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</si>
  <si>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</si>
  <si>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</si>
  <si>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</si>
  <si>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</si>
  <si>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</si>
  <si>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</si>
  <si>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</si>
  <si>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</si>
  <si>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</si>
  <si>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</si>
  <si>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</si>
  <si>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</si>
  <si>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</si>
  <si>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</si>
  <si>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</si>
  <si>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</si>
  <si>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</si>
  <si>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</si>
  <si>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</si>
  <si>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</si>
  <si>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</si>
  <si>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</si>
  <si>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</si>
  <si>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</si>
  <si>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</si>
  <si>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</si>
  <si>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</si>
  <si>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</si>
  <si>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</si>
  <si>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</si>
  <si>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</si>
  <si>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</si>
  <si>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</si>
  <si>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</si>
  <si>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</si>
  <si>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</si>
  <si>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</si>
  <si>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</si>
  <si>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</si>
  <si>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</si>
  <si>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</si>
  <si>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</si>
  <si>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</si>
  <si>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</si>
  <si>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</si>
  <si>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</si>
  <si>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</si>
  <si>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</si>
  <si>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</si>
  <si>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</si>
  <si>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</si>
  <si>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</si>
  <si>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</si>
  <si>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</si>
  <si>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</si>
  <si>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</si>
  <si>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</si>
  <si>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</si>
  <si>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</si>
  <si>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</si>
  <si>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</si>
  <si>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</si>
  <si>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</si>
  <si>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</si>
  <si>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</si>
  <si>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</si>
  <si>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</si>
  <si>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</si>
  <si>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</si>
  <si>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</si>
  <si>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</si>
  <si>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</si>
  <si>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</si>
  <si>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</si>
  <si>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</si>
  <si>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</si>
  <si>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</si>
  <si>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</si>
  <si>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</si>
  <si>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</si>
  <si>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</si>
  <si>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</si>
  <si>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</si>
  <si>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</si>
  <si>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</si>
  <si>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</si>
  <si>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</si>
  <si>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</si>
  <si>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</si>
  <si>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</si>
  <si>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</si>
  <si>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</si>
  <si>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</si>
  <si>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</si>
  <si>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</si>
  <si>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</si>
  <si>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</si>
  <si>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</si>
  <si>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</si>
  <si>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</si>
  <si>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</si>
  <si>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</si>
  <si>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</si>
  <si>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</si>
  <si>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</si>
  <si>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</si>
  <si>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</si>
  <si>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</si>
  <si>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</si>
  <si>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</si>
  <si>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</si>
  <si>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</si>
  <si>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</si>
  <si>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</si>
  <si>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</si>
  <si>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</si>
  <si>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</si>
  <si>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</si>
  <si>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</si>
  <si>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</si>
  <si>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</si>
  <si>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</si>
  <si>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</si>
  <si>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</si>
  <si>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</si>
  <si>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</si>
  <si>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</si>
  <si>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</si>
  <si>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</si>
  <si>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</si>
  <si>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</si>
  <si>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</si>
  <si>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</si>
  <si>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</si>
  <si>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</si>
  <si>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</si>
  <si>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</si>
  <si>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</si>
  <si>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</si>
  <si>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</si>
  <si>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</si>
  <si>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</si>
  <si>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</si>
  <si>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</si>
  <si>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</si>
  <si>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</si>
  <si>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</si>
  <si>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</si>
  <si>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</si>
  <si>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</si>
  <si>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</si>
  <si>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</si>
  <si>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</si>
  <si>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</si>
  <si>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</si>
  <si>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</si>
  <si>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</si>
  <si>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</si>
  <si>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</si>
  <si>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</si>
  <si>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</si>
  <si>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</si>
  <si>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</si>
  <si>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</si>
  <si>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</si>
  <si>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</si>
  <si>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</si>
  <si>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</si>
  <si>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</si>
  <si>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</si>
  <si>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</si>
  <si>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</si>
  <si>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</si>
  <si>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</si>
  <si>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</si>
  <si>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</si>
  <si>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</si>
  <si>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</si>
  <si>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</si>
  <si>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</si>
  <si>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</si>
  <si>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</si>
  <si>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</si>
  <si>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</si>
  <si>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</si>
  <si>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</si>
  <si>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</si>
  <si>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</si>
  <si>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</si>
  <si>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</si>
  <si>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</si>
  <si>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</si>
  <si>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</si>
  <si>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</si>
  <si>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</si>
  <si>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</si>
  <si>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</si>
  <si>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</si>
  <si>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</si>
  <si>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</si>
  <si>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</si>
  <si>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</si>
  <si>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</si>
  <si>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</si>
  <si>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</si>
  <si>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</si>
  <si>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</si>
  <si>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</si>
  <si>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</si>
  <si>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</si>
  <si>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</si>
  <si>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</si>
  <si>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</si>
  <si>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</si>
  <si>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</si>
  <si>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</si>
  <si>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</si>
  <si>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</si>
  <si>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</si>
  <si>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</si>
  <si>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</si>
  <si>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</si>
  <si>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</si>
  <si>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</si>
  <si>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</si>
  <si>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</si>
  <si>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</si>
  <si>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</si>
  <si>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</si>
  <si>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</si>
  <si>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</si>
  <si>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</si>
  <si>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</si>
  <si>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</si>
  <si>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</si>
  <si>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</si>
  <si>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</si>
  <si>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</si>
  <si>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</si>
  <si>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</si>
  <si>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</si>
  <si>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</si>
  <si>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</si>
  <si>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</si>
  <si>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</si>
  <si>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</si>
  <si>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</si>
  <si>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</si>
  <si>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</si>
  <si>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</si>
  <si>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</si>
  <si>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</si>
  <si>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</si>
  <si>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</si>
  <si>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</si>
  <si>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</si>
  <si>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</si>
  <si>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</si>
  <si>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</si>
  <si>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</si>
  <si>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</si>
  <si>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</si>
  <si>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</si>
  <si>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</si>
  <si>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</si>
  <si>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</si>
  <si>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</si>
  <si>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</si>
  <si>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</si>
  <si>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</si>
  <si>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</si>
  <si>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</si>
  <si>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</si>
  <si>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</si>
  <si>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</si>
  <si>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</si>
  <si>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</si>
  <si>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</si>
  <si>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</si>
  <si>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</si>
  <si>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</si>
  <si>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</si>
  <si>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</si>
  <si>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</si>
  <si>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</si>
  <si>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</si>
  <si>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</si>
  <si>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</si>
  <si>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</si>
  <si>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</si>
  <si>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</si>
  <si>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</si>
  <si>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</si>
  <si>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</si>
  <si>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</si>
  <si>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</si>
  <si>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</si>
  <si>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</si>
  <si>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</si>
  <si>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</si>
  <si>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</si>
  <si>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</si>
  <si>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</si>
  <si>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</si>
  <si>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</si>
  <si>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</si>
  <si>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</si>
  <si>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</si>
  <si>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</si>
  <si>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</si>
  <si>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</si>
  <si>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</si>
  <si>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</si>
  <si>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</si>
  <si>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</si>
  <si>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</si>
  <si>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</si>
  <si>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</si>
  <si>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</si>
  <si>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</si>
  <si>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</si>
  <si>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</si>
  <si>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</si>
  <si>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</si>
  <si>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</si>
  <si>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</si>
  <si>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</si>
  <si>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</si>
  <si>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</si>
  <si>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</si>
  <si>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</si>
  <si>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</si>
  <si>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</si>
  <si>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</si>
  <si>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</si>
  <si>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</si>
  <si>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</si>
  <si>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</si>
  <si>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</si>
  <si>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</si>
  <si>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</si>
  <si>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</si>
  <si>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</si>
  <si>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</si>
  <si>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</si>
  <si>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</si>
  <si>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</si>
  <si>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</si>
  <si>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</si>
  <si>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</si>
  <si>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</si>
  <si>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</si>
  <si>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</si>
  <si>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</si>
  <si>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</si>
  <si>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</si>
  <si>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</si>
  <si>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</si>
  <si>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</si>
  <si>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</si>
  <si>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</si>
  <si>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</si>
  <si>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</si>
  <si>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</si>
  <si>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</si>
  <si>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</si>
  <si>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</si>
  <si>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</si>
  <si>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</si>
  <si>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</si>
  <si>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</si>
  <si>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</si>
  <si>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</si>
  <si>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</si>
  <si>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</si>
  <si>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</si>
  <si>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</si>
  <si>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</si>
  <si>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</si>
  <si>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</si>
  <si>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</si>
  <si>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</si>
  <si>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</si>
  <si>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</si>
  <si>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</si>
  <si>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</si>
  <si>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</si>
  <si>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</si>
  <si>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</si>
  <si>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</si>
  <si>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</si>
  <si>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</si>
  <si>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</si>
  <si>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</si>
  <si>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</si>
  <si>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</si>
  <si>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</si>
  <si>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</si>
  <si>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</si>
  <si>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</si>
  <si>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</si>
  <si>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</si>
  <si>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</si>
  <si>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</si>
  <si>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</si>
  <si>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</si>
  <si>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</si>
  <si>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</si>
  <si>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</si>
  <si>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</si>
  <si>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</si>
  <si>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</si>
  <si>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</si>
  <si>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</si>
  <si>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</si>
  <si>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</si>
  <si>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</si>
  <si>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</si>
  <si>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</si>
  <si>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</si>
  <si>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</si>
  <si>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</si>
  <si>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</si>
  <si>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</si>
  <si>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</si>
  <si>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</si>
  <si>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</si>
  <si>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</si>
  <si>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</si>
  <si>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</si>
  <si>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</si>
  <si>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</si>
  <si>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</si>
  <si>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</si>
  <si>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</si>
  <si>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</si>
  <si>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</si>
  <si>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</si>
  <si>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</si>
  <si>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</si>
  <si>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</si>
  <si>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</si>
  <si>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</si>
  <si>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</si>
  <si>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</si>
  <si>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</si>
  <si>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</si>
  <si>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</si>
  <si>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</si>
  <si>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</si>
  <si>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</si>
  <si>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</si>
  <si>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</si>
  <si>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</si>
  <si>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</si>
  <si>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</si>
  <si>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</si>
  <si>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</si>
  <si>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</si>
  <si>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</si>
  <si>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</si>
  <si>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</si>
  <si>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</si>
  <si>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</si>
  <si>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</si>
  <si>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</si>
  <si>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</si>
  <si>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</si>
  <si>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</si>
  <si>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</si>
  <si>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</si>
  <si>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</si>
  <si>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</si>
  <si>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</si>
  <si>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</si>
  <si>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</si>
  <si>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</si>
  <si>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</si>
  <si>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</si>
  <si>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</si>
  <si>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</si>
  <si>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</si>
  <si>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</si>
  <si>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</si>
  <si>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</si>
  <si>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</si>
  <si>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</si>
  <si>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</si>
  <si>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</si>
  <si>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</si>
  <si>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</si>
  <si>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</si>
  <si>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</si>
  <si>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</si>
  <si>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</si>
  <si>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</si>
  <si>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</si>
  <si>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</si>
  <si>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</si>
  <si>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</si>
  <si>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</si>
  <si>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</si>
  <si>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</si>
  <si>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</si>
  <si>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</si>
  <si>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</si>
  <si>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</si>
  <si>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</si>
  <si>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</si>
  <si>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</si>
  <si>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</si>
  <si>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</si>
  <si>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</si>
  <si>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</si>
  <si>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</si>
  <si>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</si>
  <si>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</si>
  <si>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</si>
  <si>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</si>
  <si>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</si>
  <si>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</si>
  <si>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</si>
  <si>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</si>
  <si>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</si>
  <si>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</si>
  <si>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</si>
  <si>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</si>
  <si>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</si>
  <si>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</si>
  <si>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</si>
  <si>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</si>
  <si>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</si>
  <si>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</si>
  <si>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</si>
  <si>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</si>
  <si>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</si>
  <si>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</si>
  <si>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</si>
  <si>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</si>
  <si>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</si>
  <si>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</si>
  <si>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</si>
  <si>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</si>
  <si>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</si>
  <si>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</si>
  <si>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</si>
  <si>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</si>
  <si>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</si>
  <si>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</si>
  <si>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</si>
  <si>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</si>
  <si>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</si>
  <si>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</si>
  <si>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</si>
  <si>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</si>
  <si>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</si>
  <si>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</si>
  <si>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</si>
  <si>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</si>
  <si>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</si>
  <si>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</si>
  <si>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</si>
  <si>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</si>
  <si>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</si>
  <si>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</si>
  <si>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</si>
  <si>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</si>
  <si>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</si>
  <si>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</si>
  <si>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</si>
  <si>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</si>
  <si>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</si>
  <si>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</si>
  <si>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</si>
  <si>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</si>
  <si>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</si>
  <si>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</si>
  <si>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</si>
  <si>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</si>
  <si>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</si>
  <si>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</si>
  <si>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</si>
  <si>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</si>
  <si>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</si>
  <si>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</si>
  <si>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</si>
  <si>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</si>
  <si>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</si>
  <si>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</si>
  <si>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</si>
  <si>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</si>
  <si>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</si>
  <si>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</si>
  <si>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</si>
  <si>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</si>
  <si>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</si>
  <si>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</si>
  <si>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</si>
  <si>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</si>
  <si>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</si>
  <si>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</si>
  <si>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</si>
  <si>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</si>
  <si>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</si>
  <si>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</si>
  <si>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</si>
  <si>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</si>
  <si>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</si>
  <si>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</si>
  <si>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</si>
  <si>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</si>
  <si>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</si>
  <si>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</si>
  <si>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</si>
  <si>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</si>
  <si>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</si>
  <si>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</si>
  <si>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</si>
  <si>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</si>
  <si>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</si>
  <si>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</si>
  <si>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</si>
  <si>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</si>
  <si>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</si>
  <si>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</si>
  <si>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</si>
  <si>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</si>
  <si>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</si>
  <si>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</si>
  <si>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</si>
  <si>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</si>
  <si>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</si>
  <si>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</si>
  <si>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</si>
  <si>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</si>
  <si>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</si>
  <si>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</si>
  <si>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</si>
  <si>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</si>
  <si>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</si>
  <si>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</si>
  <si>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</si>
  <si>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</si>
  <si>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</si>
  <si>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</si>
  <si>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</si>
  <si>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</si>
  <si>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</si>
  <si>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</si>
  <si>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</si>
  <si>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</si>
  <si>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</si>
  <si>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</si>
  <si>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</si>
  <si>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</si>
  <si>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</si>
  <si>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</si>
  <si>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</si>
  <si>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</si>
  <si>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</si>
  <si>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</si>
  <si>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</si>
  <si>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</si>
  <si>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</si>
  <si>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</si>
  <si>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</si>
  <si>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</si>
  <si>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</si>
  <si>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</si>
  <si>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</si>
  <si>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</si>
  <si>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</si>
  <si>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</si>
  <si>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</si>
  <si>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</si>
  <si>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</si>
  <si>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</si>
  <si>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</si>
  <si>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</si>
  <si>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</si>
  <si>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</si>
  <si>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</si>
  <si>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</si>
  <si>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</si>
  <si>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</si>
  <si>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</si>
  <si>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</si>
  <si>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</si>
  <si>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</si>
  <si>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</si>
  <si>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</si>
  <si>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</si>
  <si>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</si>
  <si>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</si>
  <si>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</si>
  <si>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</si>
  <si>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</si>
  <si>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</si>
  <si>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</si>
  <si>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</si>
  <si>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</si>
  <si>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</si>
  <si>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</si>
  <si>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</si>
  <si>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</si>
  <si>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</si>
  <si>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</si>
  <si>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</si>
  <si>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</si>
  <si>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</si>
  <si>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</si>
  <si>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</si>
  <si>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</si>
  <si>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</si>
  <si>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</si>
  <si>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</si>
  <si>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</si>
  <si>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</si>
  <si>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</si>
  <si>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</si>
  <si>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</si>
  <si>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</si>
  <si>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</si>
  <si>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</si>
  <si>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</si>
  <si>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</si>
  <si>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</si>
  <si>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</si>
  <si>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</si>
  <si>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</si>
  <si>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</si>
  <si>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</si>
  <si>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</si>
  <si>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</si>
  <si>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</si>
  <si>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</si>
  <si>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</si>
  <si>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</si>
  <si>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</si>
  <si>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</si>
  <si>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</si>
  <si>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</si>
  <si>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</si>
  <si>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</si>
  <si>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</si>
  <si>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</si>
  <si>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</si>
  <si>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</si>
  <si>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</si>
  <si>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</si>
  <si>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</si>
  <si>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</si>
  <si>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</si>
  <si>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</si>
  <si>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</si>
  <si>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</si>
  <si>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</si>
  <si>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</si>
  <si>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</si>
  <si>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</si>
  <si>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</si>
  <si>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</si>
  <si>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</si>
  <si>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</si>
  <si>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</si>
  <si>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</si>
  <si>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</si>
  <si>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</si>
  <si>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</si>
  <si>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</si>
  <si>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</si>
  <si>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</si>
  <si>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</si>
  <si>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</si>
  <si>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</si>
  <si>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</si>
  <si>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</si>
  <si>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</si>
  <si>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</si>
  <si>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</si>
  <si>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</si>
  <si>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</si>
  <si>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</si>
  <si>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</si>
  <si>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</si>
  <si>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</si>
  <si>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</si>
  <si>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</si>
  <si>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</si>
  <si>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</si>
  <si>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</si>
  <si>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</si>
  <si>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</si>
  <si>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</si>
  <si>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</si>
  <si>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</si>
  <si>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</si>
  <si>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</si>
  <si>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</si>
  <si>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</si>
  <si>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</si>
  <si>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</si>
  <si>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</si>
  <si>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</si>
  <si>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</si>
  <si>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</si>
  <si>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</si>
  <si>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</si>
  <si>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</si>
  <si>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</si>
  <si>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</si>
  <si>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</si>
  <si>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</si>
  <si>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</si>
  <si>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</si>
  <si>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</si>
  <si>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</si>
  <si>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</si>
  <si>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</si>
  <si>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</si>
  <si>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</si>
  <si>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</si>
  <si>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</si>
  <si>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</si>
  <si>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</si>
  <si>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</si>
  <si>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</si>
  <si>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</si>
  <si>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</si>
  <si>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</si>
  <si>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</si>
  <si>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</si>
  <si>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</si>
  <si>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</si>
  <si>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</si>
  <si>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</si>
  <si>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</si>
  <si>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</si>
  <si>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</si>
  <si>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</si>
  <si>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</si>
  <si>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</si>
  <si>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</si>
  <si>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</si>
  <si>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</si>
  <si>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</si>
  <si>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</si>
  <si>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</si>
  <si>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</si>
  <si>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</si>
  <si>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</si>
  <si>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</si>
  <si>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</si>
  <si>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</si>
  <si>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</si>
  <si>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</si>
  <si>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</si>
  <si>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</si>
  <si>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</si>
  <si>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</si>
  <si>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</si>
  <si>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</si>
  <si>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</si>
  <si>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</si>
  <si>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</si>
  <si>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</si>
  <si>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</si>
  <si>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</si>
  <si>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</si>
  <si>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</si>
  <si>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</si>
  <si>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</si>
  <si>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</si>
  <si>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</si>
  <si>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</si>
  <si>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</si>
  <si>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</si>
  <si>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</si>
  <si>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</si>
  <si>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</si>
  <si>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</si>
  <si>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</si>
  <si>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</si>
  <si>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</si>
  <si>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</si>
  <si>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</si>
  <si>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</si>
  <si>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</si>
  <si>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</si>
  <si>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</si>
  <si>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</si>
  <si>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</si>
  <si>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</si>
  <si>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</si>
  <si>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</si>
  <si>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</si>
  <si>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</si>
  <si>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</si>
  <si>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</si>
  <si>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</si>
  <si>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</si>
  <si>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</si>
  <si>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</si>
  <si>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</si>
  <si>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</si>
  <si>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</si>
  <si>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</si>
  <si>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</si>
  <si>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</si>
  <si>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</si>
  <si>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</si>
  <si>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</si>
  <si>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</si>
  <si>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</si>
  <si>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</si>
  <si>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</si>
  <si>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</si>
  <si>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</si>
  <si>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</si>
  <si>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</si>
  <si>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</si>
  <si>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</si>
  <si>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</si>
  <si>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</si>
  <si>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</si>
  <si>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</si>
  <si>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</si>
  <si>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</si>
  <si>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</si>
  <si>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</si>
  <si>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</si>
  <si>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</si>
  <si>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</si>
  <si>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</si>
  <si>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</si>
  <si>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</si>
  <si>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</si>
  <si>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</si>
  <si>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</si>
  <si>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</si>
  <si>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</si>
  <si>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</si>
  <si>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</si>
  <si>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</si>
  <si>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</si>
  <si>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</si>
  <si>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</si>
  <si>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</si>
  <si>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</si>
  <si>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</si>
  <si>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</si>
  <si>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</si>
  <si>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</si>
  <si>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1305/08</t>
  </si>
  <si>
    <t>Brindar atención especializada en la modalidad y/o servicio casa hogar de protección por condiciones de amenaza o vulneración adolescentes gestantes y/o lactantes, para la garantía y protección y el restablecimiento de derechos a niñas y adolescentes en situación de inobservancia, amenaza o vulneración, conforme a las disposiciones legales, lineamientos y estándares de calidad de icbf vigente.</t>
  </si>
  <si>
    <t xml:space="preserve">SECRETARIA DISTRITAL DE INTEGRACION SOCIAL </t>
  </si>
  <si>
    <t>Atención integral en educación inicial a niños y niñas de tres (3) mese a cinco (5) años, ubicados en el los barrios adscritos a la subdirección local para la integración social de Kennedy</t>
  </si>
  <si>
    <t>2010-2798</t>
  </si>
  <si>
    <t>2009-3076</t>
  </si>
  <si>
    <t>2011-3754</t>
  </si>
  <si>
    <t>Aunar recursos técnicos, físicos, administrativos y económicos entre las partes para prestar el servicio de educación inicial con enfoque de atención integral a la primera infancia, a niños y niñas de tres (3) meses a menos de seis (6) años de edad, ubicados en los barrios adscritos a la subdirección local para la integración social de Kennedy</t>
  </si>
  <si>
    <t>2012-74</t>
  </si>
  <si>
    <t>2012-5503</t>
  </si>
  <si>
    <t xml:space="preserve">Aunar recursos técnicos, físicos, administrativos y económicos entre las partes para garantizar la atención integral y educación inicial de los niños y niñas en primera infancia, ubicados en los barrios adscritos a la localidad de KENNEDY, con la puesta en funcionamiento del jardín infantil C.C Arcoíris de amor </t>
  </si>
  <si>
    <t xml:space="preserve">Aunar recursos técnicos, físicos, administrativos y económicos entre las partes para garantizar la atención integral y educación inicial de los niños y niñas en primera infancia, ubicados en los barrios adscritos a la localidad de KENNEDY,  a través de los servicios de educación inicial en ámbito institucional y de atención para protección, garantía y restablecimiento pleno de los derechos de los niños, niñas en situación de trabajo infantil, acompañamiento en actividades laborales de los padres o encierro parental izado. C.C La Casita De Los Bebes </t>
  </si>
  <si>
    <t>2013-5172</t>
  </si>
  <si>
    <t>Aunar recursos técnicos, físicos, administrativos y económicos entre las partes para garantizar la atención integral y educación inicial de los niños y niñas en primera infancia, ubicados en los barrios adscritos a la localidad de KENNEDY, con la puesta en funcionamiento del jardín infantil C.C La Casita De Los Bebes</t>
  </si>
  <si>
    <t>2013-5900</t>
  </si>
  <si>
    <t>2014-6671</t>
  </si>
  <si>
    <t>2014-6701</t>
  </si>
  <si>
    <t>2015-1341</t>
  </si>
  <si>
    <t>2015-2435</t>
  </si>
  <si>
    <t>2016-6652</t>
  </si>
  <si>
    <t xml:space="preserve">Aunar recursos técnicos, físicos, administrativos y económicos entre las partes para garantizar la atención integral y educación inicial de los niños y niñas en primera infancia, ubicados en los barrios adscritos a la localidad de KENNEDY, con la puesta en funcionamiento del jardín infantil cofinanciado C.C Arcoíris de amor </t>
  </si>
  <si>
    <t>2016-7847</t>
  </si>
  <si>
    <t>Aunar recursos técnicos, físicos, administrativos y económicos entre las partes para garantizar la atención integral y educación inicial de los niños y niñas en primera infancia, ubicados en los barrios adscritos a la localidad de KENNEDY, con la puesta en funcionamiento del jardín infantil cofinanciado C.C la casita de los bebes</t>
  </si>
  <si>
    <t>2017-4180</t>
  </si>
  <si>
    <t xml:space="preserve">Aunar recursos técnicos, físicos, administrativos y económicos entre las partes para garantizar la atención integral y educación inicial de los niños y niñas en primera infancia, ubicados en los barrios adscritos a la localidad de KENNEDY, con la puesta en funcionamiento de un  jardín infantil cofinanciado </t>
  </si>
  <si>
    <t>2017-4522</t>
  </si>
  <si>
    <t>933/2013</t>
  </si>
  <si>
    <t>Atender integralmente a la primera infancia en el marco de la estrategia “de cero a siempre” de conformidad con las directrices, lineamientos y estándares establecidos por el ICBF, así como regular las relaciones entre las partes derivadas de la entrega.</t>
  </si>
  <si>
    <t>680/2015</t>
  </si>
  <si>
    <t>Atender a niños y niñas de 5 años, o hasta su ingreso al grado de transición en los servicios de educación inicial y cuidado, en las modalidades centros de desarrollo infantil y desarrollo infantil en medio familiar, con el fin de promover el desarrollo integral de la primera infancia con calidad, de conformidad con los lineamientos, estándares de calidad y la directrices y parámetros establecidos por el ICBF</t>
  </si>
  <si>
    <t>381/2016</t>
  </si>
  <si>
    <t>Prestar el servicio de atención, educación inicial y cuidado a niños y niñas menores de cinco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</si>
  <si>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407/2016</t>
  </si>
  <si>
    <t>1908/2016</t>
  </si>
  <si>
    <t>Prestar el servicio de atención, educación inicial y cuidado a niños y niñas menores de 6 años, o hasta su ingreso al grado de transición, con el fin de promover el desarrollo integral de la primera infancia con calidad, de conformidad con los lineamientos, manual operativo, las directrices establecidas por el ICBF, en el marco de la política de estado para el desarrollo integral de la primera infancia “de cero a siempre”,  en el servicio centros de desarrollo.</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</si>
  <si>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 </t>
  </si>
  <si>
    <t>1671/2016</t>
  </si>
  <si>
    <t>Prestar el servicio de atención, educación inicial y cuidado a niños y niñas menores de cinco (5) años, o hasta su ingreso al grado de transición, con el fin de promover el desarrollo integral de la primera infancia con calidad, de conformidad con los lineamientos, el manual operativo, las directrices, parámetros y estándares establecidos por el ICBF, en el marco de la estrategia de atención integral “de cero a siempre”.</t>
  </si>
  <si>
    <t>11-1455-2017</t>
  </si>
  <si>
    <t>Prestar el servicio de atención, educación inicial y cuidado a niños y niñas menores de 5 años, o hasta su ingreso al grado de transición, con el fin de promover el desarrollo integral de la primera infancia con calidad, de conformidad con el manual operativo de la modalidad institucional y las directrices establecidas por el marco ICBF, en el marco de la política de estado para el desarrollo integral de la primera infancia “de cero a siempre”, en el servicio hogares infantiles.</t>
  </si>
  <si>
    <t>11-1625-2017</t>
  </si>
  <si>
    <t>Prestar el servicio de atención, educación inicial en el marco de la atención integral a niños y niñas menores de 5 años, o hasta su ingreso al grado de transición, de conformidad  con los el manuales  operativos de la modalidad y directrices establecidas por el ICBF, en armonía con la política de estado para el desarrollo integral de la primera infancia “de cero a siempre”, en el servicio centros de desarrollo infantil.</t>
  </si>
  <si>
    <t>Prestar el servicio de atención, educación inicial en el marco de la atención integral a niños y niñas menores de 5 años, o hasta su ingreso al grado de transición, con el fin de promover el desarrollo de la primera infancia de conformidad con los el manual operativo de la modalidad institucional y las directrices establecidas por el ICBF, en el marco de la política de estado para el desarrollo integral de la primera infancia “de cero a siempre”, en el servicio de hogares infantiles.</t>
  </si>
  <si>
    <t>11-1133-2018</t>
  </si>
  <si>
    <t>11-1134-2018</t>
  </si>
  <si>
    <t>Prestar el servicio de atención, educación inicial en el marco de la atención integral a niños y niñas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 de desarrollo infantil.</t>
  </si>
  <si>
    <t>Prestar el servicio de atención, educación inicial en el marco de la atención integral a niños y niñas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hogares infantiles.</t>
  </si>
  <si>
    <t>11-0877-2018</t>
  </si>
  <si>
    <t>11-0457-2019</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</si>
  <si>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t>
  </si>
  <si>
    <t>11-0462-2019</t>
  </si>
  <si>
    <t>Prestar el servicio centros de desarrollo infantil- hogares infantiles - HI, de conformidad con el manual operativo de la modalidad institucional y las directrices establecidas por el ICBF, en armonía con la política de estado para el desarrollo integral de la primera infancia “de cero a siempre”.</t>
  </si>
  <si>
    <t>11-0517-2020</t>
  </si>
  <si>
    <t>11-0506-2020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</si>
  <si>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</si>
  <si>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</si>
  <si>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JULIE ANGELICA ROJAS CRUZ</t>
  </si>
  <si>
    <t>CALLE 42 C SUR No 81 B 34</t>
  </si>
  <si>
    <t>fundairis@gmail.com</t>
  </si>
  <si>
    <t xml:space="preserve">CALLE 41 B No. 74 - 12 </t>
  </si>
  <si>
    <t>5331707 / 314 3699275 /  320 3955830</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</si>
  <si>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</si>
  <si>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2021-11-7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</si>
</sst>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56" zoomScale="60" zoomScaleNormal="60" zoomScaleSheetLayoutView="40" zoomScalePageLayoutView="40" workbookViewId="0">
      <selection activeCell="F198" sqref="F19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2739</v>
      </c>
      <c r="D15" s="35"/>
      <c r="E15" s="35"/>
      <c r="F15" s="5"/>
      <c r="G15" s="32" t="s">
        <v>1168</v>
      </c>
      <c r="H15" s="103" t="s">
        <v>187</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900203742</v>
      </c>
      <c r="C20" s="5"/>
      <c r="D20" s="73"/>
      <c r="E20" s="5"/>
      <c r="F20" s="5"/>
      <c r="G20" s="5"/>
      <c r="H20" s="242"/>
      <c r="I20" s="148" t="s">
        <v>1156</v>
      </c>
      <c r="J20" s="149" t="s">
        <v>188</v>
      </c>
      <c r="K20" s="150">
        <v>393333820</v>
      </c>
      <c r="L20" s="151"/>
      <c r="M20" s="151">
        <v>44561</v>
      </c>
      <c r="N20" s="134">
        <f>+(M20-L20)/30</f>
        <v>1485.3666666666666</v>
      </c>
      <c r="O20" s="137"/>
      <c r="U20" s="133"/>
      <c r="V20" s="105">
        <f ca="1">NOW()</f>
        <v>44201.806638194445</v>
      </c>
      <c r="W20" s="105">
        <f ca="1">NOW()</f>
        <v>44201.806638194445</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FUNDACIÓN ARCOÍRIS DE AMOR</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2738</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2677</v>
      </c>
      <c r="E48" s="144">
        <v>39750</v>
      </c>
      <c r="F48" s="144">
        <v>39797</v>
      </c>
      <c r="G48" s="159">
        <f>IF(AND(E48&lt;&gt;"",F48&lt;&gt;""),((F48-E48)/30),"")</f>
        <v>1.5666666666666667</v>
      </c>
      <c r="H48" s="118" t="s">
        <v>2678</v>
      </c>
      <c r="I48" s="113" t="s">
        <v>1156</v>
      </c>
      <c r="J48" s="113" t="s">
        <v>196</v>
      </c>
      <c r="K48" s="115">
        <v>66648685</v>
      </c>
      <c r="L48" s="114" t="s">
        <v>1148</v>
      </c>
      <c r="M48" s="116"/>
      <c r="N48" s="114" t="s">
        <v>27</v>
      </c>
      <c r="O48" s="114" t="s">
        <v>26</v>
      </c>
      <c r="P48" s="78"/>
    </row>
    <row r="49" spans="1:16" s="6" customFormat="1" ht="24.75" customHeight="1" x14ac:dyDescent="0.25">
      <c r="A49" s="142">
        <v>2</v>
      </c>
      <c r="B49" s="111" t="s">
        <v>2679</v>
      </c>
      <c r="C49" s="112" t="s">
        <v>31</v>
      </c>
      <c r="D49" s="110" t="s">
        <v>2682</v>
      </c>
      <c r="E49" s="144">
        <v>40007</v>
      </c>
      <c r="F49" s="144">
        <v>40215</v>
      </c>
      <c r="G49" s="159">
        <f t="shared" ref="G49:G50" si="2">IF(AND(E49&lt;&gt;"",F49&lt;&gt;""),((F49-E49)/30),"")</f>
        <v>6.9333333333333336</v>
      </c>
      <c r="H49" s="118" t="s">
        <v>2680</v>
      </c>
      <c r="I49" s="113" t="s">
        <v>1156</v>
      </c>
      <c r="J49" s="113" t="s">
        <v>196</v>
      </c>
      <c r="K49" s="115">
        <v>245576815</v>
      </c>
      <c r="L49" s="123" t="s">
        <v>1148</v>
      </c>
      <c r="M49" s="116"/>
      <c r="N49" s="114" t="s">
        <v>27</v>
      </c>
      <c r="O49" s="114" t="s">
        <v>26</v>
      </c>
      <c r="P49" s="78"/>
    </row>
    <row r="50" spans="1:16" s="6" customFormat="1" ht="24.75" customHeight="1" x14ac:dyDescent="0.25">
      <c r="A50" s="142">
        <v>3</v>
      </c>
      <c r="B50" s="121" t="s">
        <v>2679</v>
      </c>
      <c r="C50" s="112" t="s">
        <v>31</v>
      </c>
      <c r="D50" s="110" t="s">
        <v>2681</v>
      </c>
      <c r="E50" s="144">
        <v>40226</v>
      </c>
      <c r="F50" s="144">
        <v>40725</v>
      </c>
      <c r="G50" s="159">
        <f t="shared" si="2"/>
        <v>16.633333333333333</v>
      </c>
      <c r="H50" s="118" t="s">
        <v>2684</v>
      </c>
      <c r="I50" s="113" t="s">
        <v>1156</v>
      </c>
      <c r="J50" s="113" t="s">
        <v>196</v>
      </c>
      <c r="K50" s="115">
        <v>102573021</v>
      </c>
      <c r="L50" s="123" t="s">
        <v>1148</v>
      </c>
      <c r="M50" s="116"/>
      <c r="N50" s="114" t="s">
        <v>27</v>
      </c>
      <c r="O50" s="114" t="s">
        <v>26</v>
      </c>
      <c r="P50" s="78"/>
    </row>
    <row r="51" spans="1:16" s="6" customFormat="1" ht="24.75" customHeight="1" outlineLevel="1" x14ac:dyDescent="0.25">
      <c r="A51" s="142">
        <v>4</v>
      </c>
      <c r="B51" s="111" t="s">
        <v>2679</v>
      </c>
      <c r="C51" s="112" t="s">
        <v>31</v>
      </c>
      <c r="D51" s="110" t="s">
        <v>2683</v>
      </c>
      <c r="E51" s="144">
        <v>40737</v>
      </c>
      <c r="F51" s="144">
        <v>40912</v>
      </c>
      <c r="G51" s="159">
        <f t="shared" ref="G51:G107" si="3">IF(AND(E51&lt;&gt;"",F51&lt;&gt;""),((F51-E51)/30),"")</f>
        <v>5.833333333333333</v>
      </c>
      <c r="H51" s="118" t="s">
        <v>2684</v>
      </c>
      <c r="I51" s="113" t="s">
        <v>1156</v>
      </c>
      <c r="J51" s="113" t="s">
        <v>196</v>
      </c>
      <c r="K51" s="115">
        <v>345139559</v>
      </c>
      <c r="L51" s="123" t="s">
        <v>1148</v>
      </c>
      <c r="M51" s="116"/>
      <c r="N51" s="114" t="s">
        <v>27</v>
      </c>
      <c r="O51" s="114" t="s">
        <v>26</v>
      </c>
      <c r="P51" s="78"/>
    </row>
    <row r="52" spans="1:16" s="7" customFormat="1" ht="24.75" customHeight="1" outlineLevel="1" x14ac:dyDescent="0.25">
      <c r="A52" s="143">
        <v>5</v>
      </c>
      <c r="B52" s="111" t="s">
        <v>2679</v>
      </c>
      <c r="C52" s="112" t="s">
        <v>31</v>
      </c>
      <c r="D52" s="110" t="s">
        <v>2685</v>
      </c>
      <c r="E52" s="144">
        <v>40940</v>
      </c>
      <c r="F52" s="144">
        <v>41408</v>
      </c>
      <c r="G52" s="159">
        <f t="shared" si="3"/>
        <v>15.6</v>
      </c>
      <c r="H52" s="118" t="s">
        <v>2687</v>
      </c>
      <c r="I52" s="113" t="s">
        <v>1156</v>
      </c>
      <c r="J52" s="113" t="s">
        <v>196</v>
      </c>
      <c r="K52" s="115">
        <v>1014359461</v>
      </c>
      <c r="L52" s="123" t="s">
        <v>1148</v>
      </c>
      <c r="M52" s="116"/>
      <c r="N52" s="123" t="s">
        <v>27</v>
      </c>
      <c r="O52" s="123" t="s">
        <v>26</v>
      </c>
      <c r="P52" s="79"/>
    </row>
    <row r="53" spans="1:16" s="7" customFormat="1" ht="24.75" customHeight="1" outlineLevel="1" x14ac:dyDescent="0.25">
      <c r="A53" s="143">
        <v>6</v>
      </c>
      <c r="B53" s="111" t="s">
        <v>2679</v>
      </c>
      <c r="C53" s="112" t="s">
        <v>31</v>
      </c>
      <c r="D53" s="110" t="s">
        <v>2686</v>
      </c>
      <c r="E53" s="144">
        <v>41288</v>
      </c>
      <c r="F53" s="144">
        <v>41368</v>
      </c>
      <c r="G53" s="159">
        <f t="shared" si="3"/>
        <v>2.6666666666666665</v>
      </c>
      <c r="H53" s="118" t="s">
        <v>2688</v>
      </c>
      <c r="I53" s="113" t="s">
        <v>1156</v>
      </c>
      <c r="J53" s="113" t="s">
        <v>196</v>
      </c>
      <c r="K53" s="115">
        <v>71443222</v>
      </c>
      <c r="L53" s="123" t="s">
        <v>1148</v>
      </c>
      <c r="M53" s="116"/>
      <c r="N53" s="123" t="s">
        <v>27</v>
      </c>
      <c r="O53" s="123" t="s">
        <v>26</v>
      </c>
      <c r="P53" s="79"/>
    </row>
    <row r="54" spans="1:16" s="7" customFormat="1" ht="24.75" customHeight="1" outlineLevel="1" x14ac:dyDescent="0.25">
      <c r="A54" s="143">
        <v>7</v>
      </c>
      <c r="B54" s="121" t="s">
        <v>2676</v>
      </c>
      <c r="C54" s="112" t="s">
        <v>31</v>
      </c>
      <c r="D54" s="110" t="s">
        <v>2703</v>
      </c>
      <c r="E54" s="144">
        <v>41522</v>
      </c>
      <c r="F54" s="144">
        <v>41988</v>
      </c>
      <c r="G54" s="159">
        <f t="shared" si="3"/>
        <v>15.533333333333333</v>
      </c>
      <c r="H54" s="118" t="s">
        <v>2704</v>
      </c>
      <c r="I54" s="113" t="s">
        <v>1156</v>
      </c>
      <c r="J54" s="113" t="s">
        <v>196</v>
      </c>
      <c r="K54" s="117">
        <v>786900400</v>
      </c>
      <c r="L54" s="123" t="s">
        <v>1148</v>
      </c>
      <c r="M54" s="116"/>
      <c r="N54" s="123" t="s">
        <v>27</v>
      </c>
      <c r="O54" s="123" t="s">
        <v>26</v>
      </c>
      <c r="P54" s="79"/>
    </row>
    <row r="55" spans="1:16" s="7" customFormat="1" ht="24.75" customHeight="1" outlineLevel="1" x14ac:dyDescent="0.25">
      <c r="A55" s="143">
        <v>8</v>
      </c>
      <c r="B55" s="121" t="s">
        <v>2679</v>
      </c>
      <c r="C55" s="112" t="s">
        <v>31</v>
      </c>
      <c r="D55" s="120" t="s">
        <v>2689</v>
      </c>
      <c r="E55" s="144">
        <v>41380</v>
      </c>
      <c r="F55" s="144">
        <v>41702</v>
      </c>
      <c r="G55" s="159">
        <f t="shared" si="3"/>
        <v>10.733333333333333</v>
      </c>
      <c r="H55" s="118" t="s">
        <v>2690</v>
      </c>
      <c r="I55" s="113" t="s">
        <v>1156</v>
      </c>
      <c r="J55" s="113" t="s">
        <v>196</v>
      </c>
      <c r="K55" s="117">
        <v>351171974</v>
      </c>
      <c r="L55" s="123" t="s">
        <v>1148</v>
      </c>
      <c r="M55" s="116"/>
      <c r="N55" s="123" t="s">
        <v>27</v>
      </c>
      <c r="O55" s="123" t="s">
        <v>26</v>
      </c>
      <c r="P55" s="79"/>
    </row>
    <row r="56" spans="1:16" s="7" customFormat="1" ht="24.75" customHeight="1" outlineLevel="1" x14ac:dyDescent="0.25">
      <c r="A56" s="143">
        <v>9</v>
      </c>
      <c r="B56" s="121" t="s">
        <v>2679</v>
      </c>
      <c r="C56" s="112" t="s">
        <v>31</v>
      </c>
      <c r="D56" s="110" t="s">
        <v>2691</v>
      </c>
      <c r="E56" s="144">
        <v>41423</v>
      </c>
      <c r="F56" s="144">
        <v>41688</v>
      </c>
      <c r="G56" s="159">
        <f t="shared" si="3"/>
        <v>8.8333333333333339</v>
      </c>
      <c r="H56" s="118" t="s">
        <v>2687</v>
      </c>
      <c r="I56" s="113" t="s">
        <v>1156</v>
      </c>
      <c r="J56" s="113" t="s">
        <v>196</v>
      </c>
      <c r="K56" s="117">
        <v>568145664</v>
      </c>
      <c r="L56" s="123" t="s">
        <v>1148</v>
      </c>
      <c r="M56" s="116"/>
      <c r="N56" s="123" t="s">
        <v>27</v>
      </c>
      <c r="O56" s="123" t="s">
        <v>26</v>
      </c>
      <c r="P56" s="79"/>
    </row>
    <row r="57" spans="1:16" s="7" customFormat="1" ht="24.75" customHeight="1" outlineLevel="1" x14ac:dyDescent="0.25">
      <c r="A57" s="143">
        <v>10</v>
      </c>
      <c r="B57" s="121" t="s">
        <v>2679</v>
      </c>
      <c r="C57" s="65" t="s">
        <v>31</v>
      </c>
      <c r="D57" s="63" t="s">
        <v>2692</v>
      </c>
      <c r="E57" s="144">
        <v>41703</v>
      </c>
      <c r="F57" s="144">
        <v>42017</v>
      </c>
      <c r="G57" s="159">
        <f t="shared" si="3"/>
        <v>10.466666666666667</v>
      </c>
      <c r="H57" s="118" t="s">
        <v>2690</v>
      </c>
      <c r="I57" s="63" t="s">
        <v>1156</v>
      </c>
      <c r="J57" s="63" t="s">
        <v>196</v>
      </c>
      <c r="K57" s="66">
        <v>434295799</v>
      </c>
      <c r="L57" s="123" t="s">
        <v>1148</v>
      </c>
      <c r="M57" s="67"/>
      <c r="N57" s="123" t="s">
        <v>27</v>
      </c>
      <c r="O57" s="123" t="s">
        <v>26</v>
      </c>
      <c r="P57" s="79"/>
    </row>
    <row r="58" spans="1:16" s="7" customFormat="1" ht="24.75" customHeight="1" outlineLevel="1" x14ac:dyDescent="0.25">
      <c r="A58" s="143">
        <v>11</v>
      </c>
      <c r="B58" s="121" t="s">
        <v>2679</v>
      </c>
      <c r="C58" s="65" t="s">
        <v>31</v>
      </c>
      <c r="D58" s="63" t="s">
        <v>2693</v>
      </c>
      <c r="E58" s="144">
        <v>41689</v>
      </c>
      <c r="F58" s="144">
        <v>42017</v>
      </c>
      <c r="G58" s="159">
        <f t="shared" si="3"/>
        <v>10.933333333333334</v>
      </c>
      <c r="H58" s="118" t="s">
        <v>2687</v>
      </c>
      <c r="I58" s="63" t="s">
        <v>1156</v>
      </c>
      <c r="J58" s="63" t="s">
        <v>196</v>
      </c>
      <c r="K58" s="66">
        <v>894203534</v>
      </c>
      <c r="L58" s="123" t="s">
        <v>1148</v>
      </c>
      <c r="M58" s="67"/>
      <c r="N58" s="123" t="s">
        <v>27</v>
      </c>
      <c r="O58" s="123" t="s">
        <v>26</v>
      </c>
      <c r="P58" s="79"/>
    </row>
    <row r="59" spans="1:16" s="7" customFormat="1" ht="24.75" customHeight="1" outlineLevel="1" x14ac:dyDescent="0.25">
      <c r="A59" s="143">
        <v>12</v>
      </c>
      <c r="B59" s="121" t="s">
        <v>2679</v>
      </c>
      <c r="C59" s="65" t="s">
        <v>31</v>
      </c>
      <c r="D59" s="63" t="s">
        <v>2694</v>
      </c>
      <c r="E59" s="144">
        <v>42033</v>
      </c>
      <c r="F59" s="144">
        <v>42433</v>
      </c>
      <c r="G59" s="159">
        <f t="shared" si="3"/>
        <v>13.333333333333334</v>
      </c>
      <c r="H59" s="118" t="s">
        <v>2690</v>
      </c>
      <c r="I59" s="120" t="s">
        <v>1156</v>
      </c>
      <c r="J59" s="120" t="s">
        <v>196</v>
      </c>
      <c r="K59" s="66">
        <v>560523426</v>
      </c>
      <c r="L59" s="123" t="s">
        <v>1148</v>
      </c>
      <c r="M59" s="67"/>
      <c r="N59" s="123" t="s">
        <v>27</v>
      </c>
      <c r="O59" s="123" t="s">
        <v>26</v>
      </c>
      <c r="P59" s="79"/>
    </row>
    <row r="60" spans="1:16" s="7" customFormat="1" ht="24.75" customHeight="1" outlineLevel="1" x14ac:dyDescent="0.25">
      <c r="A60" s="143">
        <v>13</v>
      </c>
      <c r="B60" s="121" t="s">
        <v>2679</v>
      </c>
      <c r="C60" s="65" t="s">
        <v>31</v>
      </c>
      <c r="D60" s="63" t="s">
        <v>2695</v>
      </c>
      <c r="E60" s="144">
        <v>42039</v>
      </c>
      <c r="F60" s="144">
        <v>42433</v>
      </c>
      <c r="G60" s="159">
        <f t="shared" si="3"/>
        <v>13.133333333333333</v>
      </c>
      <c r="H60" s="118" t="s">
        <v>2687</v>
      </c>
      <c r="I60" s="120" t="s">
        <v>1156</v>
      </c>
      <c r="J60" s="120" t="s">
        <v>196</v>
      </c>
      <c r="K60" s="66">
        <v>1067934334</v>
      </c>
      <c r="L60" s="123" t="s">
        <v>1148</v>
      </c>
      <c r="M60" s="67"/>
      <c r="N60" s="123" t="s">
        <v>27</v>
      </c>
      <c r="O60" s="123" t="s">
        <v>26</v>
      </c>
      <c r="P60" s="79"/>
    </row>
    <row r="61" spans="1:16" s="7" customFormat="1" ht="24.75" customHeight="1" outlineLevel="1" x14ac:dyDescent="0.25">
      <c r="A61" s="143">
        <v>14</v>
      </c>
      <c r="B61" s="121" t="s">
        <v>2679</v>
      </c>
      <c r="C61" s="65" t="s">
        <v>31</v>
      </c>
      <c r="D61" s="63" t="s">
        <v>2696</v>
      </c>
      <c r="E61" s="144">
        <v>42443</v>
      </c>
      <c r="F61" s="144">
        <v>42790</v>
      </c>
      <c r="G61" s="159">
        <f t="shared" si="3"/>
        <v>11.566666666666666</v>
      </c>
      <c r="H61" s="118" t="s">
        <v>2697</v>
      </c>
      <c r="I61" s="120" t="s">
        <v>1156</v>
      </c>
      <c r="J61" s="120" t="s">
        <v>196</v>
      </c>
      <c r="K61" s="66">
        <v>919385792</v>
      </c>
      <c r="L61" s="123" t="s">
        <v>1148</v>
      </c>
      <c r="M61" s="67"/>
      <c r="N61" s="123" t="s">
        <v>27</v>
      </c>
      <c r="O61" s="123" t="s">
        <v>26</v>
      </c>
      <c r="P61" s="79"/>
    </row>
    <row r="62" spans="1:16" s="7" customFormat="1" ht="24.75" customHeight="1" outlineLevel="1" x14ac:dyDescent="0.25">
      <c r="A62" s="143">
        <v>15</v>
      </c>
      <c r="B62" s="121" t="s">
        <v>2679</v>
      </c>
      <c r="C62" s="65" t="s">
        <v>31</v>
      </c>
      <c r="D62" s="63" t="s">
        <v>2698</v>
      </c>
      <c r="E62" s="144">
        <v>42460</v>
      </c>
      <c r="F62" s="144">
        <v>42802</v>
      </c>
      <c r="G62" s="159">
        <f t="shared" si="3"/>
        <v>11.4</v>
      </c>
      <c r="H62" s="118" t="s">
        <v>2699</v>
      </c>
      <c r="I62" s="120" t="s">
        <v>1156</v>
      </c>
      <c r="J62" s="120" t="s">
        <v>196</v>
      </c>
      <c r="K62" s="66">
        <v>451411777</v>
      </c>
      <c r="L62" s="123" t="s">
        <v>1148</v>
      </c>
      <c r="M62" s="67"/>
      <c r="N62" s="123" t="s">
        <v>27</v>
      </c>
      <c r="O62" s="123" t="s">
        <v>26</v>
      </c>
      <c r="P62" s="79"/>
    </row>
    <row r="63" spans="1:16" s="7" customFormat="1" ht="24.75" customHeight="1" outlineLevel="1" x14ac:dyDescent="0.25">
      <c r="A63" s="143">
        <v>16</v>
      </c>
      <c r="B63" s="121" t="s">
        <v>2679</v>
      </c>
      <c r="C63" s="65" t="s">
        <v>31</v>
      </c>
      <c r="D63" s="63" t="s">
        <v>2700</v>
      </c>
      <c r="E63" s="144">
        <v>42796</v>
      </c>
      <c r="F63" s="144">
        <v>43282</v>
      </c>
      <c r="G63" s="159">
        <f t="shared" si="3"/>
        <v>16.2</v>
      </c>
      <c r="H63" s="118" t="s">
        <v>2701</v>
      </c>
      <c r="I63" s="120" t="s">
        <v>1156</v>
      </c>
      <c r="J63" s="120" t="s">
        <v>196</v>
      </c>
      <c r="K63" s="66">
        <v>1353172573</v>
      </c>
      <c r="L63" s="123" t="s">
        <v>1148</v>
      </c>
      <c r="M63" s="67"/>
      <c r="N63" s="123" t="s">
        <v>27</v>
      </c>
      <c r="O63" s="123" t="s">
        <v>26</v>
      </c>
      <c r="P63" s="79"/>
    </row>
    <row r="64" spans="1:16" s="7" customFormat="1" ht="24.75" customHeight="1" outlineLevel="1" x14ac:dyDescent="0.25">
      <c r="A64" s="143">
        <v>17</v>
      </c>
      <c r="B64" s="121" t="s">
        <v>2679</v>
      </c>
      <c r="C64" s="65" t="s">
        <v>31</v>
      </c>
      <c r="D64" s="63" t="s">
        <v>2702</v>
      </c>
      <c r="E64" s="144">
        <v>42803</v>
      </c>
      <c r="F64" s="144">
        <v>43200</v>
      </c>
      <c r="G64" s="159">
        <f t="shared" si="3"/>
        <v>13.233333333333333</v>
      </c>
      <c r="H64" s="118" t="s">
        <v>2701</v>
      </c>
      <c r="I64" s="120" t="s">
        <v>1156</v>
      </c>
      <c r="J64" s="120" t="s">
        <v>196</v>
      </c>
      <c r="K64" s="122">
        <v>558217508</v>
      </c>
      <c r="L64" s="123" t="s">
        <v>1148</v>
      </c>
      <c r="M64" s="116"/>
      <c r="N64" s="123" t="s">
        <v>27</v>
      </c>
      <c r="O64" s="123" t="s">
        <v>26</v>
      </c>
      <c r="P64" s="79"/>
    </row>
    <row r="65" spans="1:16" s="7" customFormat="1" ht="24.75" customHeight="1" outlineLevel="1" x14ac:dyDescent="0.25">
      <c r="A65" s="143">
        <v>18</v>
      </c>
      <c r="B65" s="121" t="s">
        <v>2676</v>
      </c>
      <c r="C65" s="123" t="s">
        <v>31</v>
      </c>
      <c r="D65" s="120" t="s">
        <v>2705</v>
      </c>
      <c r="E65" s="144">
        <v>42038</v>
      </c>
      <c r="F65" s="144">
        <v>42368</v>
      </c>
      <c r="G65" s="159">
        <f t="shared" si="3"/>
        <v>11</v>
      </c>
      <c r="H65" s="118" t="s">
        <v>2706</v>
      </c>
      <c r="I65" s="120" t="s">
        <v>1156</v>
      </c>
      <c r="J65" s="120" t="s">
        <v>196</v>
      </c>
      <c r="K65" s="66">
        <v>547400000</v>
      </c>
      <c r="L65" s="123" t="s">
        <v>1148</v>
      </c>
      <c r="M65" s="67"/>
      <c r="N65" s="123" t="s">
        <v>27</v>
      </c>
      <c r="O65" s="123" t="s">
        <v>26</v>
      </c>
      <c r="P65" s="79"/>
    </row>
    <row r="66" spans="1:16" s="7" customFormat="1" ht="24.75" customHeight="1" outlineLevel="1" x14ac:dyDescent="0.25">
      <c r="A66" s="143">
        <v>19</v>
      </c>
      <c r="B66" s="121" t="s">
        <v>2676</v>
      </c>
      <c r="C66" s="123" t="s">
        <v>31</v>
      </c>
      <c r="D66" s="63" t="s">
        <v>2707</v>
      </c>
      <c r="E66" s="144">
        <v>42401</v>
      </c>
      <c r="F66" s="144">
        <v>42719</v>
      </c>
      <c r="G66" s="159">
        <f t="shared" si="3"/>
        <v>10.6</v>
      </c>
      <c r="H66" s="118" t="s">
        <v>2708</v>
      </c>
      <c r="I66" s="120" t="s">
        <v>1156</v>
      </c>
      <c r="J66" s="120" t="s">
        <v>196</v>
      </c>
      <c r="K66" s="66">
        <v>878041875</v>
      </c>
      <c r="L66" s="123" t="s">
        <v>1148</v>
      </c>
      <c r="M66" s="67"/>
      <c r="N66" s="123" t="s">
        <v>27</v>
      </c>
      <c r="O66" s="123" t="s">
        <v>26</v>
      </c>
      <c r="P66" s="79"/>
    </row>
    <row r="67" spans="1:16" s="7" customFormat="1" ht="24.75" customHeight="1" outlineLevel="1" x14ac:dyDescent="0.25">
      <c r="A67" s="143">
        <v>20</v>
      </c>
      <c r="B67" s="121" t="s">
        <v>2676</v>
      </c>
      <c r="C67" s="123" t="s">
        <v>31</v>
      </c>
      <c r="D67" s="63" t="s">
        <v>2709</v>
      </c>
      <c r="E67" s="144">
        <v>42401</v>
      </c>
      <c r="F67" s="144">
        <v>42674</v>
      </c>
      <c r="G67" s="159">
        <f t="shared" si="3"/>
        <v>9.1</v>
      </c>
      <c r="H67" s="118" t="s">
        <v>2712</v>
      </c>
      <c r="I67" s="120" t="s">
        <v>1156</v>
      </c>
      <c r="J67" s="120" t="s">
        <v>196</v>
      </c>
      <c r="K67" s="66">
        <v>465553728</v>
      </c>
      <c r="L67" s="123" t="s">
        <v>1148</v>
      </c>
      <c r="M67" s="67"/>
      <c r="N67" s="123" t="s">
        <v>27</v>
      </c>
      <c r="O67" s="123" t="s">
        <v>26</v>
      </c>
      <c r="P67" s="79"/>
    </row>
    <row r="68" spans="1:16" s="7" customFormat="1" ht="24.75" customHeight="1" outlineLevel="1" x14ac:dyDescent="0.25">
      <c r="A68" s="143">
        <v>21</v>
      </c>
      <c r="B68" s="121" t="s">
        <v>2676</v>
      </c>
      <c r="C68" s="123" t="s">
        <v>31</v>
      </c>
      <c r="D68" s="63" t="s">
        <v>2710</v>
      </c>
      <c r="E68" s="144">
        <v>42720</v>
      </c>
      <c r="F68" s="144">
        <v>43084</v>
      </c>
      <c r="G68" s="159">
        <f t="shared" si="3"/>
        <v>12.133333333333333</v>
      </c>
      <c r="H68" s="118" t="s">
        <v>2711</v>
      </c>
      <c r="I68" s="120" t="s">
        <v>1156</v>
      </c>
      <c r="J68" s="120" t="s">
        <v>196</v>
      </c>
      <c r="K68" s="66">
        <v>952097400</v>
      </c>
      <c r="L68" s="123" t="s">
        <v>1148</v>
      </c>
      <c r="M68" s="67"/>
      <c r="N68" s="123" t="s">
        <v>27</v>
      </c>
      <c r="O68" s="123" t="s">
        <v>26</v>
      </c>
      <c r="P68" s="79"/>
    </row>
    <row r="69" spans="1:16" s="7" customFormat="1" ht="24.75" customHeight="1" outlineLevel="1" x14ac:dyDescent="0.25">
      <c r="A69" s="143">
        <v>22</v>
      </c>
      <c r="B69" s="121" t="s">
        <v>2676</v>
      </c>
      <c r="C69" s="123" t="s">
        <v>31</v>
      </c>
      <c r="D69" s="63" t="s">
        <v>2713</v>
      </c>
      <c r="E69" s="144">
        <v>42675</v>
      </c>
      <c r="F69" s="144">
        <v>43039</v>
      </c>
      <c r="G69" s="159">
        <f t="shared" si="3"/>
        <v>12.133333333333333</v>
      </c>
      <c r="H69" s="118" t="s">
        <v>2714</v>
      </c>
      <c r="I69" s="120" t="s">
        <v>1156</v>
      </c>
      <c r="J69" s="120" t="s">
        <v>196</v>
      </c>
      <c r="K69" s="66">
        <v>875455196</v>
      </c>
      <c r="L69" s="123" t="s">
        <v>1148</v>
      </c>
      <c r="M69" s="67"/>
      <c r="N69" s="123" t="s">
        <v>27</v>
      </c>
      <c r="O69" s="123" t="s">
        <v>26</v>
      </c>
      <c r="P69" s="79"/>
    </row>
    <row r="70" spans="1:16" s="7" customFormat="1" ht="24.75" customHeight="1" outlineLevel="1" x14ac:dyDescent="0.25">
      <c r="A70" s="143">
        <v>23</v>
      </c>
      <c r="B70" s="121" t="s">
        <v>2676</v>
      </c>
      <c r="C70" s="123" t="s">
        <v>31</v>
      </c>
      <c r="D70" s="63" t="s">
        <v>2715</v>
      </c>
      <c r="E70" s="144">
        <v>43040</v>
      </c>
      <c r="F70" s="144">
        <v>43312</v>
      </c>
      <c r="G70" s="159">
        <f t="shared" si="3"/>
        <v>9.0666666666666664</v>
      </c>
      <c r="H70" s="118" t="s">
        <v>2716</v>
      </c>
      <c r="I70" s="120" t="s">
        <v>1156</v>
      </c>
      <c r="J70" s="120" t="s">
        <v>196</v>
      </c>
      <c r="K70" s="66">
        <v>5564380679</v>
      </c>
      <c r="L70" s="123" t="s">
        <v>1148</v>
      </c>
      <c r="M70" s="67"/>
      <c r="N70" s="123" t="s">
        <v>27</v>
      </c>
      <c r="O70" s="123" t="s">
        <v>26</v>
      </c>
      <c r="P70" s="79"/>
    </row>
    <row r="71" spans="1:16" s="7" customFormat="1" ht="24.75" customHeight="1" outlineLevel="1" x14ac:dyDescent="0.25">
      <c r="A71" s="143">
        <v>24</v>
      </c>
      <c r="B71" s="121" t="s">
        <v>2676</v>
      </c>
      <c r="C71" s="123" t="s">
        <v>31</v>
      </c>
      <c r="D71" s="63" t="s">
        <v>2717</v>
      </c>
      <c r="E71" s="144">
        <v>43085</v>
      </c>
      <c r="F71" s="144">
        <v>43404</v>
      </c>
      <c r="G71" s="159">
        <f t="shared" si="3"/>
        <v>10.633333333333333</v>
      </c>
      <c r="H71" s="118" t="s">
        <v>2718</v>
      </c>
      <c r="I71" s="120" t="s">
        <v>1156</v>
      </c>
      <c r="J71" s="120" t="s">
        <v>196</v>
      </c>
      <c r="K71" s="66">
        <v>866681299</v>
      </c>
      <c r="L71" s="123" t="s">
        <v>1148</v>
      </c>
      <c r="M71" s="67"/>
      <c r="N71" s="123" t="s">
        <v>27</v>
      </c>
      <c r="O71" s="123" t="s">
        <v>26</v>
      </c>
      <c r="P71" s="79"/>
    </row>
    <row r="72" spans="1:16" s="7" customFormat="1" ht="24.75" customHeight="1" outlineLevel="1" x14ac:dyDescent="0.25">
      <c r="A72" s="143">
        <v>25</v>
      </c>
      <c r="B72" s="121" t="s">
        <v>2676</v>
      </c>
      <c r="C72" s="123" t="s">
        <v>31</v>
      </c>
      <c r="D72" s="63" t="s">
        <v>2724</v>
      </c>
      <c r="E72" s="144">
        <v>43313</v>
      </c>
      <c r="F72" s="144">
        <v>43404</v>
      </c>
      <c r="G72" s="159">
        <f t="shared" si="3"/>
        <v>3.0333333333333332</v>
      </c>
      <c r="H72" s="118" t="s">
        <v>2719</v>
      </c>
      <c r="I72" s="120" t="s">
        <v>1156</v>
      </c>
      <c r="J72" s="120" t="s">
        <v>196</v>
      </c>
      <c r="K72" s="66">
        <v>371119640</v>
      </c>
      <c r="L72" s="123" t="s">
        <v>1148</v>
      </c>
      <c r="M72" s="67"/>
      <c r="N72" s="123" t="s">
        <v>27</v>
      </c>
      <c r="O72" s="123" t="s">
        <v>26</v>
      </c>
      <c r="P72" s="79"/>
    </row>
    <row r="73" spans="1:16" s="7" customFormat="1" ht="24.75" customHeight="1" outlineLevel="1" x14ac:dyDescent="0.25">
      <c r="A73" s="143">
        <v>26</v>
      </c>
      <c r="B73" s="121" t="s">
        <v>2676</v>
      </c>
      <c r="C73" s="123" t="s">
        <v>31</v>
      </c>
      <c r="D73" s="63" t="s">
        <v>2720</v>
      </c>
      <c r="E73" s="144">
        <v>43405</v>
      </c>
      <c r="F73" s="144">
        <v>43441</v>
      </c>
      <c r="G73" s="159">
        <f t="shared" si="3"/>
        <v>1.2</v>
      </c>
      <c r="H73" s="118" t="s">
        <v>2722</v>
      </c>
      <c r="I73" s="120" t="s">
        <v>1156</v>
      </c>
      <c r="J73" s="120" t="s">
        <v>196</v>
      </c>
      <c r="K73" s="66">
        <v>99747432</v>
      </c>
      <c r="L73" s="123" t="s">
        <v>1148</v>
      </c>
      <c r="M73" s="67"/>
      <c r="N73" s="123" t="s">
        <v>27</v>
      </c>
      <c r="O73" s="123" t="s">
        <v>26</v>
      </c>
      <c r="P73" s="79"/>
    </row>
    <row r="74" spans="1:16" s="7" customFormat="1" ht="24.75" customHeight="1" outlineLevel="1" x14ac:dyDescent="0.25">
      <c r="A74" s="143">
        <v>27</v>
      </c>
      <c r="B74" s="121" t="s">
        <v>2676</v>
      </c>
      <c r="C74" s="123" t="s">
        <v>31</v>
      </c>
      <c r="D74" s="63" t="s">
        <v>2721</v>
      </c>
      <c r="E74" s="144">
        <v>43405</v>
      </c>
      <c r="F74" s="144">
        <v>43441</v>
      </c>
      <c r="G74" s="159">
        <f t="shared" si="3"/>
        <v>1.2</v>
      </c>
      <c r="H74" s="118" t="s">
        <v>2723</v>
      </c>
      <c r="I74" s="120" t="s">
        <v>1156</v>
      </c>
      <c r="J74" s="120" t="s">
        <v>196</v>
      </c>
      <c r="K74" s="66">
        <v>151136430</v>
      </c>
      <c r="L74" s="123" t="s">
        <v>1148</v>
      </c>
      <c r="M74" s="67"/>
      <c r="N74" s="123" t="s">
        <v>27</v>
      </c>
      <c r="O74" s="123" t="s">
        <v>26</v>
      </c>
      <c r="P74" s="79"/>
    </row>
    <row r="75" spans="1:16" s="7" customFormat="1" ht="24.75" customHeight="1" outlineLevel="1" x14ac:dyDescent="0.25">
      <c r="A75" s="143">
        <v>28</v>
      </c>
      <c r="B75" s="121" t="s">
        <v>2676</v>
      </c>
      <c r="C75" s="123" t="s">
        <v>31</v>
      </c>
      <c r="D75" s="63" t="s">
        <v>2725</v>
      </c>
      <c r="E75" s="144">
        <v>43486</v>
      </c>
      <c r="F75" s="144">
        <v>43819</v>
      </c>
      <c r="G75" s="159">
        <f t="shared" si="3"/>
        <v>11.1</v>
      </c>
      <c r="H75" s="118" t="s">
        <v>2726</v>
      </c>
      <c r="I75" s="120" t="s">
        <v>1156</v>
      </c>
      <c r="J75" s="120" t="s">
        <v>196</v>
      </c>
      <c r="K75" s="66">
        <v>1022423119</v>
      </c>
      <c r="L75" s="123" t="s">
        <v>1148</v>
      </c>
      <c r="M75" s="67"/>
      <c r="N75" s="123" t="s">
        <v>27</v>
      </c>
      <c r="O75" s="65"/>
      <c r="P75" s="79"/>
    </row>
    <row r="76" spans="1:16" s="7" customFormat="1" ht="24.75" customHeight="1" outlineLevel="1" x14ac:dyDescent="0.25">
      <c r="A76" s="143">
        <v>29</v>
      </c>
      <c r="B76" s="121" t="s">
        <v>2676</v>
      </c>
      <c r="C76" s="123" t="s">
        <v>31</v>
      </c>
      <c r="D76" s="63" t="s">
        <v>2727</v>
      </c>
      <c r="E76" s="144">
        <v>43486</v>
      </c>
      <c r="F76" s="144">
        <v>43819</v>
      </c>
      <c r="G76" s="159">
        <f t="shared" si="3"/>
        <v>11.1</v>
      </c>
      <c r="H76" s="118" t="s">
        <v>2728</v>
      </c>
      <c r="I76" s="120" t="s">
        <v>1156</v>
      </c>
      <c r="J76" s="120" t="s">
        <v>196</v>
      </c>
      <c r="K76" s="66">
        <v>1432124841</v>
      </c>
      <c r="L76" s="123" t="s">
        <v>1148</v>
      </c>
      <c r="M76" s="67"/>
      <c r="N76" s="123" t="s">
        <v>27</v>
      </c>
      <c r="O76" s="65"/>
      <c r="P76" s="79"/>
    </row>
    <row r="77" spans="1:16" s="7" customFormat="1" ht="24.75" customHeight="1" outlineLevel="1" x14ac:dyDescent="0.25">
      <c r="A77" s="143">
        <v>30</v>
      </c>
      <c r="B77" s="121"/>
      <c r="C77" s="123"/>
      <c r="D77" s="63"/>
      <c r="E77" s="144"/>
      <c r="F77" s="144"/>
      <c r="G77" s="159" t="str">
        <f t="shared" si="3"/>
        <v/>
      </c>
      <c r="H77" s="64"/>
      <c r="I77" s="120"/>
      <c r="J77" s="120"/>
      <c r="K77" s="66"/>
      <c r="L77" s="65"/>
      <c r="M77" s="67"/>
      <c r="N77" s="65"/>
      <c r="O77" s="65"/>
      <c r="P77" s="79"/>
    </row>
    <row r="78" spans="1:16" s="7" customFormat="1" ht="24.75" customHeight="1" outlineLevel="1" x14ac:dyDescent="0.25">
      <c r="A78" s="143">
        <v>31</v>
      </c>
      <c r="B78" s="121"/>
      <c r="C78" s="123"/>
      <c r="D78" s="63"/>
      <c r="E78" s="144"/>
      <c r="F78" s="144"/>
      <c r="G78" s="159" t="str">
        <f t="shared" si="3"/>
        <v/>
      </c>
      <c r="H78" s="64"/>
      <c r="I78" s="120"/>
      <c r="J78" s="120"/>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120"/>
      <c r="J79" s="120"/>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2730</v>
      </c>
      <c r="E114" s="144">
        <v>43879</v>
      </c>
      <c r="F114" s="144">
        <v>44196</v>
      </c>
      <c r="G114" s="159">
        <f>IF(AND(E114&lt;&gt;"",F114&lt;&gt;""),((F114-E114)/30),"")</f>
        <v>10.566666666666666</v>
      </c>
      <c r="H114" s="118" t="s">
        <v>2732</v>
      </c>
      <c r="I114" s="120" t="s">
        <v>1156</v>
      </c>
      <c r="J114" s="120" t="s">
        <v>196</v>
      </c>
      <c r="K114" s="122">
        <v>354078289</v>
      </c>
      <c r="L114" s="100" t="e">
        <f>+IF(AND(K114&gt;0,O114="Ejecución"),(K114/877802)*Tabla28[[#This Row],[% participación]],IF(AND(K114&gt;0,O114&lt;&gt;"Ejecución"),"-",""))</f>
        <v>#VALUE!</v>
      </c>
      <c r="M114" s="123" t="s">
        <v>1148</v>
      </c>
      <c r="N114" s="172" t="str">
        <f>+IF(M118="No",1,IF(M118="Si","Ingrese %",""))</f>
        <v/>
      </c>
      <c r="O114" s="161" t="s">
        <v>1150</v>
      </c>
      <c r="P114" s="78"/>
    </row>
    <row r="115" spans="1:16" s="6" customFormat="1" ht="24.75" customHeight="1" x14ac:dyDescent="0.25">
      <c r="A115" s="142">
        <v>2</v>
      </c>
      <c r="B115" s="160" t="s">
        <v>2665</v>
      </c>
      <c r="C115" s="162" t="s">
        <v>31</v>
      </c>
      <c r="D115" s="120" t="s">
        <v>2729</v>
      </c>
      <c r="E115" s="144">
        <v>43879</v>
      </c>
      <c r="F115" s="144">
        <v>44196</v>
      </c>
      <c r="G115" s="159">
        <f t="shared" ref="G115:G116" si="4">IF(AND(E115&lt;&gt;"",F115&lt;&gt;""),((F115-E115)/30),"")</f>
        <v>10.566666666666666</v>
      </c>
      <c r="H115" s="118" t="s">
        <v>2731</v>
      </c>
      <c r="I115" s="63" t="s">
        <v>1156</v>
      </c>
      <c r="J115" s="63" t="s">
        <v>196</v>
      </c>
      <c r="K115" s="122">
        <v>1844268397</v>
      </c>
      <c r="L115" s="100" t="e">
        <f>+IF(AND(K115&gt;0,O115="Ejecución"),(K115/877802)*Tabla28[[#This Row],[% participación]],IF(AND(K115&gt;0,O115&lt;&gt;"Ejecución"),"-",""))</f>
        <v>#VALUE!</v>
      </c>
      <c r="M115" s="65" t="s">
        <v>1148</v>
      </c>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0.01</v>
      </c>
      <c r="G179" s="164">
        <f>IF(F179&gt;0,SUM(E179+F179),"")</f>
        <v>0.03</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11800014.6</v>
      </c>
      <c r="F185" s="92"/>
      <c r="G185" s="93"/>
      <c r="H185" s="88"/>
      <c r="I185" s="90" t="s">
        <v>2627</v>
      </c>
      <c r="J185" s="165">
        <f>+SUM(M179:M183)</f>
        <v>0.02</v>
      </c>
      <c r="K185" s="235" t="s">
        <v>2628</v>
      </c>
      <c r="L185" s="235"/>
      <c r="M185" s="94">
        <f>+J185*(SUM(K20:K35))</f>
        <v>7866676.4000000004</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39491</v>
      </c>
      <c r="D193" s="5"/>
      <c r="E193" s="125">
        <v>154</v>
      </c>
      <c r="F193" s="5"/>
      <c r="G193" s="5"/>
      <c r="H193" s="146" t="s">
        <v>2733</v>
      </c>
      <c r="J193" s="5"/>
      <c r="K193" s="126">
        <v>39750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2734</v>
      </c>
      <c r="J211" s="27" t="s">
        <v>2622</v>
      </c>
      <c r="K211" s="147" t="s">
        <v>2736</v>
      </c>
      <c r="L211" s="21"/>
      <c r="M211" s="21"/>
      <c r="N211" s="21"/>
      <c r="O211" s="8"/>
    </row>
    <row r="212" spans="1:15" x14ac:dyDescent="0.25">
      <c r="A212" s="9"/>
      <c r="B212" s="27" t="s">
        <v>2619</v>
      </c>
      <c r="C212" s="146" t="s">
        <v>2733</v>
      </c>
      <c r="D212" s="21"/>
      <c r="G212" s="27" t="s">
        <v>2621</v>
      </c>
      <c r="H212" s="147" t="s">
        <v>2737</v>
      </c>
      <c r="J212" s="27" t="s">
        <v>2623</v>
      </c>
      <c r="K212" s="146" t="s">
        <v>2735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documentManagement/types"/>
    <ds:schemaRef ds:uri="http://purl.org/dc/terms/"/>
    <ds:schemaRef ds:uri="http://www.w3.org/XML/1998/namespace"/>
    <ds:schemaRef ds:uri="http://schemas.microsoft.com/office/2006/metadata/properties"/>
    <ds:schemaRef ds:uri="a65d333d-5b59-4810-bc94-b80d9325abbc"/>
    <ds:schemaRef ds:uri="4fb10211-09fb-4e80-9f0b-184718d5d98c"/>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2021-01-06T00:21:55Z</cp:lastPrinted>
  <dcterms:created xsi:type="dcterms:W3CDTF">2020-10-14T21:57:42Z</dcterms:created>
  <dcterms:modified xsi:type="dcterms:W3CDTF">2021-01-06T00:22:13Z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