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231"/>
  <workbookPr codeName="ThisWorkbook"/>
  <mc:AlternateContent xmlns:mc="http://schemas.openxmlformats.org/markup-compatibility/2006">
    <mc:Choice Requires="x15">
      <x15ac:absPath xmlns:x15ac="http://schemas.microsoft.com/office/spreadsheetml/2010/11/ac" url="C:\Users\HP\Desktop\licitacion icbf 2021\invitacion 61\"/>
    </mc:Choice>
  </mc:AlternateContent>
  <xr:revisionPtr revIDLastSave="0" documentId="13_ncr:1_{0D26525F-943E-43E5-9809-4836575031C6}"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0" i="12"/>
  <c r="M51" i="12"/>
  <c r="M52" i="12"/>
  <c r="M53" i="12"/>
  <c r="M54" i="12"/>
  <c r="M55"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M49"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1" i="26"/>
  <c r="W166" i="26" s="1"/>
  <c r="M172" i="25"/>
  <c r="W167" i="25" s="1"/>
  <c r="E171" i="24"/>
  <c r="V163" i="24" s="1"/>
  <c r="M171" i="24"/>
  <c r="W166" i="24" s="1"/>
  <c r="E171" i="23"/>
  <c r="V163" i="23" s="1"/>
  <c r="M171" i="22"/>
  <c r="W166" i="22" s="1"/>
  <c r="E166" i="21"/>
  <c r="V158" i="21" s="1"/>
  <c r="E171" i="26" l="1"/>
  <c r="V163"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<sst xmlns="http://schemas.openxmlformats.org/spreadsheetml/2006/main" count="4042" uniqueCount="2753">
  <si>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</si>
  <si>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</si>
  <si>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</si>
  <si>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</si>
  <si>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</si>
  <si>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</si>
  <si>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</si>
  <si>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</si>
  <si>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</si>
  <si>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</si>
  <si>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</si>
  <si>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</si>
  <si>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</si>
  <si>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</si>
  <si>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</si>
  <si>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</si>
  <si>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</si>
  <si>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</si>
  <si>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</si>
  <si>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</si>
  <si>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</si>
  <si>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</si>
  <si>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</si>
  <si>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</si>
  <si>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</si>
  <si>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</si>
  <si>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</si>
  <si>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</si>
  <si>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</si>
  <si>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</si>
  <si>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</si>
  <si>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</si>
  <si>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</si>
  <si>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</si>
  <si>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</si>
  <si>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</si>
  <si>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</si>
  <si>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</si>
  <si>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</si>
  <si>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</si>
  <si>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</si>
  <si>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</si>
  <si>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</si>
  <si>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</si>
  <si>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</si>
  <si>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</si>
  <si>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</si>
  <si>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</si>
  <si>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</si>
  <si>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</si>
  <si>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</si>
  <si>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</si>
  <si>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</si>
  <si>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</si>
  <si>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</si>
  <si>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</si>
  <si>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</si>
  <si>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</si>
  <si>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</si>
  <si>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</si>
  <si>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</si>
  <si>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</si>
  <si>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</si>
  <si>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</si>
  <si>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</si>
  <si>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</si>
  <si>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</si>
  <si>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</si>
  <si>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</si>
  <si>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</si>
  <si>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</si>
  <si>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</si>
  <si>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</si>
  <si>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</si>
  <si>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</si>
  <si>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</si>
  <si>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</si>
  <si>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</si>
  <si>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</si>
  <si>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</si>
  <si>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</si>
  <si>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</si>
  <si>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</si>
  <si>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</si>
  <si>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</si>
  <si>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</si>
  <si>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</si>
  <si>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</si>
  <si>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</si>
  <si>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</si>
  <si>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</si>
  <si>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</si>
  <si>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</si>
  <si>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</si>
  <si>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</si>
  <si>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</si>
  <si>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</si>
  <si>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</si>
  <si>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</si>
  <si>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</si>
  <si>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</si>
  <si>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</si>
  <si>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</si>
  <si>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</si>
  <si>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</si>
  <si>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</si>
  <si>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</si>
  <si>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</si>
  <si>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</si>
  <si>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</si>
  <si>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</si>
  <si>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</si>
  <si>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</si>
  <si>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</si>
  <si>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</si>
  <si>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</si>
  <si>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</si>
  <si>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</si>
  <si>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</si>
  <si>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</si>
  <si>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</si>
  <si>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</si>
  <si>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</si>
  <si>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</si>
  <si>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</si>
  <si>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</si>
  <si>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</si>
  <si>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</si>
  <si>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</si>
  <si>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</si>
  <si>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</si>
  <si>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</si>
  <si>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</si>
  <si>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</si>
  <si>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</si>
  <si>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</si>
  <si>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</si>
  <si>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</si>
  <si>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</si>
  <si>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</si>
  <si>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</si>
  <si>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</si>
  <si>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</si>
  <si>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</si>
  <si>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</si>
  <si>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</si>
  <si>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</si>
  <si>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</si>
  <si>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</si>
  <si>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</si>
  <si>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</si>
  <si>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</si>
  <si>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</si>
  <si>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</si>
  <si>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</si>
  <si>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</si>
  <si>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</si>
  <si>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</si>
  <si>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</si>
  <si>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</si>
  <si>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</si>
  <si>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</si>
  <si>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</si>
  <si>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</si>
  <si>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</si>
  <si>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</si>
  <si>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</si>
  <si>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</si>
  <si>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</si>
  <si>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</si>
  <si>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</si>
  <si>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</si>
  <si>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</si>
  <si>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</si>
  <si>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</si>
  <si>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</si>
  <si>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</si>
  <si>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</si>
  <si>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</si>
  <si>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</si>
  <si>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</si>
  <si>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</si>
  <si>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</si>
  <si>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</si>
  <si>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</si>
  <si>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</si>
  <si>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</si>
  <si>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</si>
  <si>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</si>
  <si>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</si>
  <si>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</si>
  <si>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</si>
  <si>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</si>
  <si>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</si>
  <si>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</si>
  <si>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</si>
  <si>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</si>
  <si>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</si>
  <si>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</si>
  <si>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</si>
  <si>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</si>
  <si>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</si>
  <si>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</si>
  <si>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</si>
  <si>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</si>
  <si>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</si>
  <si>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</si>
  <si>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</si>
  <si>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</si>
  <si>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</si>
  <si>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</si>
  <si>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</si>
  <si>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</si>
  <si>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</si>
  <si>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</si>
  <si>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</si>
  <si>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</si>
  <si>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</si>
  <si>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</si>
  <si>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</si>
  <si>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</si>
  <si>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</si>
  <si>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</si>
  <si>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</si>
  <si>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</si>
  <si>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</si>
  <si>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</si>
  <si>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</si>
  <si>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</si>
  <si>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</si>
  <si>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</si>
  <si>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</si>
  <si>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</si>
  <si>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</si>
  <si>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</si>
  <si>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</si>
  <si>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</si>
  <si>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</si>
  <si>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</si>
  <si>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</si>
  <si>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</si>
  <si>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</si>
  <si>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</si>
  <si>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</si>
  <si>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</si>
  <si>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</si>
  <si>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</si>
  <si>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</si>
  <si>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</si>
  <si>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</si>
  <si>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</si>
  <si>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</si>
  <si>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</si>
  <si>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</si>
  <si>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</si>
  <si>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</si>
  <si>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</si>
  <si>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</si>
  <si>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</si>
  <si>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</si>
  <si>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</si>
  <si>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</si>
  <si>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</si>
  <si>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</si>
  <si>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</si>
  <si>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</si>
  <si>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</si>
  <si>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</si>
  <si>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</si>
  <si>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</si>
  <si>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</si>
  <si>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</si>
  <si>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</si>
  <si>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</si>
  <si>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</si>
  <si>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</si>
  <si>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</si>
  <si>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</si>
  <si>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</si>
  <si>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</si>
  <si>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</si>
  <si>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</si>
  <si>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</si>
  <si>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</si>
  <si>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</si>
  <si>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</si>
  <si>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</si>
  <si>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</si>
  <si>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</si>
  <si>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</si>
  <si>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</si>
  <si>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</si>
  <si>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</si>
  <si>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</si>
  <si>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</si>
  <si>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</si>
  <si>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</si>
  <si>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</si>
  <si>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</si>
  <si>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</si>
  <si>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</si>
  <si>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</si>
  <si>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</si>
  <si>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</si>
  <si>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</si>
  <si>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</si>
  <si>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</si>
  <si>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</si>
  <si>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</si>
  <si>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</si>
  <si>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</si>
  <si>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</si>
  <si>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</si>
  <si>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</si>
  <si>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</si>
  <si>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</si>
  <si>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</si>
  <si>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</si>
  <si>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</si>
  <si>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</si>
  <si>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</si>
  <si>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</si>
  <si>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</si>
  <si>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</si>
  <si>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</si>
  <si>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</si>
  <si>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</si>
  <si>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</si>
  <si>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</si>
  <si>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</si>
  <si>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</si>
  <si>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</si>
  <si>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</si>
  <si>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</si>
  <si>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</si>
  <si>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</si>
  <si>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</si>
  <si>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</si>
  <si>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</si>
  <si>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</si>
  <si>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</si>
  <si>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</si>
  <si>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</si>
  <si>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</si>
  <si>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</si>
  <si>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</si>
  <si>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</si>
  <si>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</si>
  <si>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</si>
  <si>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</si>
  <si>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</si>
  <si>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</si>
  <si>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</si>
  <si>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</si>
  <si>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</si>
  <si>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</si>
  <si>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</si>
  <si>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</si>
  <si>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</si>
  <si>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</si>
  <si>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</si>
  <si>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</si>
  <si>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</si>
  <si>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</si>
  <si>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</si>
  <si>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</si>
  <si>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</si>
  <si>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</si>
  <si>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</si>
  <si>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</si>
  <si>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</si>
  <si>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</si>
  <si>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</si>
  <si>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</si>
  <si>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</si>
  <si>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</si>
  <si>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</si>
  <si>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</si>
  <si>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</si>
  <si>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</si>
  <si>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</si>
  <si>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</si>
  <si>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</si>
  <si>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</si>
  <si>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</si>
  <si>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</si>
  <si>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</si>
  <si>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</si>
  <si>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</si>
  <si>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</si>
  <si>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</si>
  <si>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</si>
  <si>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</si>
  <si>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</si>
  <si>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</si>
  <si>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</si>
  <si>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</si>
  <si>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</si>
  <si>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</si>
  <si>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</si>
  <si>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</si>
  <si>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</si>
  <si>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</si>
  <si>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</si>
  <si>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</si>
  <si>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</si>
  <si>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</si>
  <si>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</si>
  <si>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</si>
  <si>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</si>
  <si>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</si>
  <si>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</si>
  <si>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</si>
  <si>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</si>
  <si>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</si>
  <si>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</si>
  <si>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</si>
  <si>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</si>
  <si>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</si>
  <si>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</si>
  <si>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</si>
  <si>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</si>
  <si>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</si>
  <si>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</si>
  <si>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</si>
  <si>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</si>
  <si>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</si>
  <si>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</si>
  <si>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</si>
  <si>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</si>
  <si>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</si>
  <si>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</si>
  <si>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</si>
  <si>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</si>
  <si>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</si>
  <si>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</si>
  <si>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</si>
  <si>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</si>
  <si>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</si>
  <si>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</si>
  <si>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</si>
  <si>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</si>
  <si>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</si>
  <si>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</si>
  <si>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</si>
  <si>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</si>
  <si>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</si>
  <si>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</si>
  <si>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</si>
  <si>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</si>
  <si>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</si>
  <si>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</si>
  <si>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</si>
  <si>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</si>
  <si>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</si>
  <si>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</si>
  <si>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</si>
  <si>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</si>
  <si>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</si>
  <si>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</si>
  <si>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</si>
  <si>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</si>
  <si>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</si>
  <si>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</si>
  <si>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</si>
  <si>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</si>
  <si>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</si>
  <si>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</si>
  <si>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</si>
  <si>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</si>
  <si>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</si>
  <si>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</si>
  <si>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</si>
  <si>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</si>
  <si>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</si>
  <si>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</si>
  <si>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</si>
  <si>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</si>
  <si>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</si>
  <si>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</si>
  <si>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</si>
  <si>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</si>
  <si>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</si>
  <si>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</si>
  <si>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</si>
  <si>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</si>
  <si>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</si>
  <si>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</si>
  <si>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</si>
  <si>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</si>
  <si>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</si>
  <si>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</si>
  <si>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</si>
  <si>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</si>
  <si>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</si>
  <si>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</si>
  <si>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</si>
  <si>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</si>
  <si>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</si>
  <si>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</si>
  <si>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</si>
  <si>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</si>
  <si>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</si>
  <si>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</si>
  <si>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</si>
  <si>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</si>
  <si>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</si>
  <si>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</si>
  <si>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</si>
  <si>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</si>
  <si>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</si>
  <si>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</si>
  <si>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</si>
  <si>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</si>
  <si>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</si>
  <si>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</si>
  <si>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</si>
  <si>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</si>
  <si>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</si>
  <si>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</si>
  <si>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</si>
  <si>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</si>
  <si>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</si>
  <si>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</si>
  <si>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</si>
  <si>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</si>
  <si>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</si>
  <si>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</si>
  <si>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</si>
  <si>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</si>
  <si>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</si>
  <si>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</si>
  <si>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</si>
  <si>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</si>
  <si>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</si>
  <si>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</si>
  <si>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</si>
  <si>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</si>
  <si>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</si>
  <si>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</si>
  <si>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</si>
  <si>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</si>
  <si>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</si>
  <si>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</si>
  <si>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</si>
  <si>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</si>
  <si>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</si>
  <si>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</si>
  <si>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</si>
  <si>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</si>
  <si>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</si>
  <si>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</si>
  <si>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</si>
  <si>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</si>
  <si>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</si>
  <si>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</si>
  <si>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</si>
  <si>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</si>
  <si>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</si>
  <si>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</si>
  <si>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</si>
  <si>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</si>
  <si>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</si>
  <si>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</si>
  <si>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</si>
  <si>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</si>
  <si>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</si>
  <si>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</si>
  <si>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</si>
  <si>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</si>
  <si>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</si>
  <si>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</si>
  <si>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</si>
  <si>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</si>
  <si>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</si>
  <si>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</si>
  <si>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</si>
  <si>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</si>
  <si>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</si>
  <si>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</si>
  <si>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</si>
  <si>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</si>
  <si>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</si>
  <si>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</si>
  <si>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</si>
  <si>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</si>
  <si>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</si>
  <si>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</si>
  <si>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</si>
  <si>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</si>
  <si>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</si>
  <si>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</si>
  <si>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</si>
  <si>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</si>
  <si>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</si>
  <si>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</si>
  <si>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</si>
  <si>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</si>
  <si>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</si>
  <si>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</si>
  <si>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</si>
  <si>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</si>
  <si>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</si>
  <si>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</si>
  <si>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</si>
  <si>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</si>
  <si>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</si>
  <si>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</si>
  <si>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</si>
  <si>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</si>
  <si>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</si>
  <si>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</si>
  <si>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</si>
  <si>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</si>
  <si>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</si>
  <si>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</si>
  <si>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</si>
  <si>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</si>
  <si>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</si>
  <si>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</si>
  <si>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</si>
  <si>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</si>
  <si>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</si>
  <si>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</si>
  <si>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</si>
  <si>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</si>
  <si>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</si>
  <si>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</si>
  <si>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</si>
  <si>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</si>
  <si>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</si>
  <si>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</si>
  <si>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</si>
  <si>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</si>
  <si>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</si>
  <si>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</si>
  <si>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</si>
  <si>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</si>
  <si>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</si>
  <si>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</si>
  <si>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</si>
  <si>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</si>
  <si>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</si>
  <si>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</si>
  <si>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</si>
  <si>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</si>
  <si>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</si>
  <si>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</si>
  <si>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</si>
  <si>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</si>
  <si>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</si>
  <si>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</si>
  <si>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</si>
  <si>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</si>
  <si>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</si>
  <si>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</si>
  <si>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</si>
  <si>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</si>
  <si>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</si>
  <si>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</si>
  <si>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</si>
  <si>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</si>
  <si>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</si>
  <si>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</si>
  <si>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</si>
  <si>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</si>
  <si>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</si>
  <si>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</si>
  <si>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</si>
  <si>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</si>
  <si>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</si>
  <si>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</si>
  <si>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</si>
  <si>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</si>
  <si>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</si>
  <si>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</si>
  <si>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</si>
  <si>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</si>
  <si>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</si>
  <si>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</si>
  <si>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</si>
  <si>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</si>
  <si>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</si>
  <si>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</si>
  <si>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</si>
  <si>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</si>
  <si>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</si>
  <si>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</si>
  <si>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</si>
  <si>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</si>
  <si>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</si>
  <si>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</si>
  <si>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</si>
  <si>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</si>
  <si>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</si>
  <si>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</si>
  <si>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</si>
  <si>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</si>
  <si>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</si>
  <si>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</si>
  <si>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</si>
  <si>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</si>
  <si>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</si>
  <si>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</si>
  <si>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</si>
  <si>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</si>
  <si>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</si>
  <si>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</si>
  <si>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</si>
  <si>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</si>
  <si>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</si>
  <si>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</si>
  <si>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</si>
  <si>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</si>
  <si>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</si>
  <si>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</si>
  <si>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</si>
  <si>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</si>
  <si>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</si>
  <si>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</si>
  <si>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</si>
  <si>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</si>
  <si>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</si>
  <si>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</si>
  <si>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</si>
  <si>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</si>
  <si>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</si>
  <si>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</si>
  <si>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</si>
  <si>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</si>
  <si>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</si>
  <si>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</si>
  <si>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</si>
  <si>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</si>
  <si>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</si>
  <si>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</si>
  <si>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</si>
  <si>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</si>
  <si>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</si>
  <si>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</si>
  <si>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</si>
  <si>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</si>
  <si>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</si>
  <si>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</si>
  <si>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</si>
  <si>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</si>
  <si>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</si>
  <si>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</si>
  <si>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</si>
  <si>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</si>
  <si>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</si>
  <si>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</si>
  <si>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</si>
  <si>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</si>
  <si>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</si>
  <si>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</si>
  <si>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</si>
  <si>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</si>
  <si>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</si>
  <si>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</si>
  <si>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</si>
  <si>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</si>
  <si>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</si>
  <si>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</si>
  <si>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</si>
  <si>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</si>
  <si>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</si>
  <si>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</si>
  <si>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</si>
  <si>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</si>
  <si>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</si>
  <si>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</si>
  <si>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</si>
  <si>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</si>
  <si>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</si>
  <si>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</si>
  <si>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</si>
  <si>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</si>
  <si>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</si>
  <si>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</si>
  <si>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</si>
  <si>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</si>
  <si>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</si>
  <si>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</si>
  <si>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</si>
  <si>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</si>
  <si>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</si>
  <si>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</si>
  <si>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</si>
  <si>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</si>
  <si>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</si>
  <si>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</si>
  <si>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</si>
  <si>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</si>
  <si>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</si>
  <si>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</si>
  <si>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</si>
  <si>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</si>
  <si>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</si>
  <si>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</si>
  <si>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</si>
  <si>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</si>
  <si>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</si>
  <si>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</si>
  <si>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</si>
  <si>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</si>
  <si>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</si>
  <si>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</si>
  <si>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</si>
  <si>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</si>
  <si>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</si>
  <si>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</si>
  <si>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</si>
  <si>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</si>
  <si>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</si>
  <si>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</si>
  <si>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</si>
  <si>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</si>
  <si>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</si>
  <si>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</si>
  <si>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</si>
  <si>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</si>
  <si>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</si>
  <si>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</si>
  <si>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</si>
  <si>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</si>
  <si>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</si>
  <si>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</si>
  <si>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</si>
  <si>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</si>
  <si>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</si>
  <si>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</si>
  <si>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</si>
  <si>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</si>
  <si>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</si>
  <si>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</si>
  <si>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</si>
  <si>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</si>
  <si>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</si>
  <si>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</si>
  <si>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</si>
  <si>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</si>
  <si>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</si>
  <si>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</si>
  <si>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</si>
  <si>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</si>
  <si>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</si>
  <si>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</si>
  <si>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</si>
  <si>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</si>
  <si>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</si>
  <si>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</si>
  <si>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</si>
  <si>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</si>
  <si>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</si>
  <si>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</si>
  <si>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</si>
  <si>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</si>
  <si>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</si>
  <si>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</si>
  <si>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</si>
  <si>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</si>
  <si>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</si>
  <si>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</si>
  <si>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</si>
  <si>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</si>
  <si>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</si>
  <si>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</si>
  <si>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</si>
  <si>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</si>
  <si>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</si>
  <si>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</si>
  <si>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</si>
  <si>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</si>
  <si>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</si>
  <si>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</si>
  <si>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</si>
  <si>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</si>
  <si>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</si>
  <si>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</si>
  <si>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</si>
  <si>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</si>
  <si>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</si>
  <si>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</si>
  <si>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</si>
  <si>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</si>
  <si>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</si>
  <si>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</si>
  <si>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</si>
  <si>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</si>
  <si>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</si>
  <si>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</si>
  <si>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</si>
  <si>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</si>
  <si>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</si>
  <si>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</si>
  <si>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</si>
  <si>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</si>
  <si>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</si>
  <si>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</si>
  <si>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</si>
  <si>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</si>
  <si>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</si>
  <si>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</si>
  <si>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</si>
  <si>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</si>
  <si>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</si>
  <si>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</si>
  <si>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</si>
  <si>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</si>
  <si>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</si>
  <si>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</si>
  <si>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</si>
  <si>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</si>
  <si>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</si>
  <si>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</si>
  <si>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</si>
  <si>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</si>
  <si>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</si>
  <si>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</si>
  <si>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</si>
  <si>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</si>
  <si>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</si>
  <si>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</si>
  <si>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</si>
  <si>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</si>
  <si>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</si>
  <si>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</si>
  <si>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</si>
  <si>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</si>
  <si>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</si>
  <si>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</si>
  <si>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</si>
  <si>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</si>
  <si>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</si>
  <si>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</si>
  <si>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</si>
  <si>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</si>
  <si>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</si>
  <si>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</si>
  <si>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</si>
  <si>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</si>
  <si>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</si>
  <si>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</si>
  <si>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</si>
  <si>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</si>
  <si>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</si>
  <si>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</si>
  <si>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</si>
  <si>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</si>
  <si>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</si>
  <si>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</si>
  <si>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</si>
  <si>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</si>
  <si>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</si>
  <si>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</si>
  <si>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</si>
  <si>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</si>
  <si>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</si>
  <si>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</si>
  <si>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</si>
  <si>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</si>
  <si>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</si>
  <si>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</si>
  <si>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</si>
  <si>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</si>
  <si>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</si>
  <si>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</si>
  <si>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</si>
  <si>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</si>
  <si>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</si>
  <si>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</si>
  <si>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</si>
  <si>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</si>
  <si>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</si>
  <si>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</si>
  <si>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</si>
  <si>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</si>
  <si>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</si>
  <si>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</si>
  <si>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</si>
  <si>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</si>
  <si>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</si>
  <si>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</si>
  <si>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</si>
  <si>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</si>
  <si>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</si>
  <si>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</si>
  <si>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</si>
  <si>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</si>
  <si>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</si>
  <si>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</si>
  <si>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</si>
  <si>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</si>
  <si>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</si>
  <si>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</si>
  <si>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</si>
  <si>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</si>
  <si>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</si>
  <si>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</si>
  <si>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</si>
  <si>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</si>
  <si>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</si>
  <si>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</si>
  <si>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</si>
  <si>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</si>
  <si>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</si>
  <si>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</si>
  <si>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</si>
  <si>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</si>
  <si>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</si>
  <si>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</si>
  <si>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</si>
  <si>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</si>
  <si>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</si>
  <si>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</si>
  <si>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</si>
  <si>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</si>
  <si>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</si>
  <si>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</si>
  <si>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</si>
  <si>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</si>
  <si>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</si>
  <si>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</si>
  <si>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</si>
  <si>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</si>
  <si>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</si>
  <si>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</si>
  <si>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</si>
  <si>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</si>
  <si>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</si>
  <si>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</si>
  <si>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</si>
  <si>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</si>
  <si>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</si>
  <si>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</si>
  <si>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</si>
  <si>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</si>
  <si>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</si>
  <si>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</si>
  <si>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</si>
  <si>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</si>
  <si>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</si>
  <si>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</si>
  <si>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</si>
  <si>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</si>
  <si>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</si>
  <si>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</si>
  <si>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</si>
  <si>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</si>
  <si>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</si>
  <si>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</si>
  <si>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</si>
  <si>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</si>
  <si>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</si>
  <si>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</si>
  <si>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</si>
  <si>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</si>
  <si>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</si>
  <si>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</si>
  <si>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</si>
  <si>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</si>
  <si>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</si>
  <si>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</si>
  <si>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</si>
  <si>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</si>
  <si>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</si>
  <si>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</si>
  <si>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</si>
  <si>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</si>
  <si>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</si>
  <si>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</si>
  <si>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</si>
  <si>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</si>
  <si>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</si>
  <si>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</si>
  <si>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</si>
  <si>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</si>
  <si>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</si>
  <si>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</si>
  <si>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</si>
  <si>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</si>
  <si>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</si>
  <si>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</si>
  <si>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</si>
  <si>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</si>
  <si>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</si>
  <si>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</si>
  <si>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</si>
  <si>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</si>
  <si>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</si>
  <si>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</si>
  <si>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</si>
  <si>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</si>
  <si>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</si>
  <si>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</si>
  <si>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</si>
  <si>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</si>
  <si>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</si>
  <si>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</si>
  <si>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</si>
  <si>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</si>
  <si>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</si>
  <si>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</si>
  <si>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</si>
  <si>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</si>
  <si>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</si>
  <si>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</si>
  <si>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</si>
  <si>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</si>
  <si>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</si>
  <si>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</si>
  <si>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</si>
  <si>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</si>
  <si>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</si>
  <si>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</si>
  <si>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</si>
  <si>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</si>
  <si>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</si>
  <si>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</si>
  <si>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</si>
  <si>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</si>
  <si>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</si>
  <si>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</si>
  <si>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</si>
  <si>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</si>
  <si>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</si>
  <si>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</si>
  <si>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</si>
  <si>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</si>
  <si>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</si>
  <si>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</si>
  <si>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</si>
  <si>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</si>
  <si>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</si>
  <si>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</si>
  <si>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</si>
  <si>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</si>
  <si>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</si>
  <si>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</si>
  <si>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</si>
  <si>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</si>
  <si>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</si>
  <si>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</si>
  <si>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</si>
  <si>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</si>
  <si>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</si>
  <si>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</si>
  <si>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</si>
  <si>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</si>
  <si>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</si>
  <si>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</si>
  <si>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</si>
  <si>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</si>
  <si>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</si>
  <si>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</si>
  <si>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</si>
  <si>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</si>
  <si>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</si>
  <si>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</si>
  <si>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</si>
  <si>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</si>
  <si>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</si>
  <si>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</si>
  <si>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</si>
  <si>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</si>
  <si>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</si>
  <si>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</si>
  <si>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</si>
  <si>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</si>
  <si>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</si>
  <si>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</si>
  <si>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</si>
  <si>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</si>
  <si>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</si>
  <si>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</si>
  <si>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</si>
  <si>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</si>
  <si>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</si>
  <si>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</si>
  <si>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</si>
  <si>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</si>
  <si>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</si>
  <si>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</si>
  <si>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</si>
  <si>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</si>
  <si>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</si>
  <si>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</si>
  <si>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</si>
  <si>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</si>
  <si>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</si>
  <si>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</si>
  <si>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</si>
  <si>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</si>
  <si>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</si>
  <si>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</si>
  <si>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</si>
  <si>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</si>
  <si>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</si>
  <si>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</si>
  <si>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</si>
  <si>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</si>
  <si>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</si>
  <si>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</si>
  <si>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</si>
  <si>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</si>
  <si>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</si>
  <si>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</si>
  <si>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</si>
  <si>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</si>
  <si>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</si>
  <si>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</si>
  <si>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</si>
  <si>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</si>
  <si>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</si>
  <si>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</si>
  <si>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</si>
  <si>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</si>
  <si>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</si>
  <si>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</si>
  <si>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</si>
  <si>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</si>
  <si>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</si>
  <si>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</si>
  <si>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</si>
  <si>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</si>
  <si>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</si>
  <si>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</si>
  <si>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</si>
  <si>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</si>
  <si>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</si>
  <si>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</si>
  <si>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</si>
  <si>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</si>
  <si>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</si>
  <si>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</si>
  <si>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</si>
  <si>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</si>
  <si>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</si>
  <si>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</si>
  <si>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</si>
  <si>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</si>
  <si>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</si>
  <si>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</si>
  <si>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</si>
  <si>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</si>
  <si>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</si>
  <si>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</si>
  <si>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</si>
  <si>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</si>
  <si>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</si>
  <si>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</si>
  <si>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</si>
  <si>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</si>
  <si>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</si>
  <si>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</si>
  <si>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</si>
  <si>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</si>
  <si>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</si>
  <si>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</si>
  <si>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</si>
  <si>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</si>
  <si>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</si>
  <si>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</si>
  <si>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</si>
  <si>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</si>
  <si>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</si>
  <si>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</si>
  <si>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</si>
  <si>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</si>
  <si>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</si>
  <si>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</si>
  <si>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</si>
  <si>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</si>
  <si>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</si>
  <si>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</si>
  <si>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</si>
  <si>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</si>
  <si>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</si>
  <si>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</si>
  <si>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</si>
  <si>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</si>
  <si>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</si>
  <si>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</si>
  <si>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</si>
  <si>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</si>
  <si>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</si>
  <si>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</si>
  <si>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</si>
  <si>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</si>
  <si>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</si>
  <si>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</si>
  <si>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</si>
  <si>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</si>
  <si>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</si>
  <si>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</si>
  <si>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</si>
  <si>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</si>
  <si>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</si>
  <si>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</si>
  <si>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</si>
  <si>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</si>
  <si>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</si>
  <si>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</si>
  <si>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</si>
  <si>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</si>
  <si>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</si>
  <si>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</si>
  <si>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</si>
  <si>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</si>
  <si>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</si>
  <si>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</si>
  <si>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</si>
  <si>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</si>
  <si>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</si>
  <si>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</si>
  <si>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</si>
  <si>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</si>
  <si>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</si>
  <si>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</si>
  <si>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</si>
  <si>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</si>
  <si>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</si>
  <si>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</si>
  <si>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</si>
  <si>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</si>
  <si>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</si>
  <si>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</si>
  <si>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</si>
  <si>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</si>
  <si>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</si>
  <si>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</si>
  <si>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</si>
  <si>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</si>
  <si>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</si>
  <si>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</si>
  <si>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</si>
  <si>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</si>
  <si>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</si>
  <si>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</si>
  <si>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</si>
  <si>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</si>
  <si>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</si>
  <si>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</si>
  <si>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</si>
  <si>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</si>
  <si>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</si>
  <si>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</si>
  <si>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</si>
  <si>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</si>
  <si>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</si>
  <si>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</si>
  <si>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</si>
  <si>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</si>
  <si>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</si>
  <si>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</si>
  <si>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</si>
  <si>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</si>
  <si>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</si>
  <si>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</si>
  <si>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</si>
  <si>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</si>
  <si>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</si>
  <si>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</si>
  <si>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</si>
  <si>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</si>
  <si>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</si>
  <si>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</si>
  <si>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</si>
  <si>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</si>
  <si>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</si>
  <si>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</si>
  <si>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</si>
  <si>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</si>
  <si>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</si>
  <si>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</si>
  <si>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</si>
  <si>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</si>
  <si>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</si>
  <si>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</si>
  <si>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</si>
  <si>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</si>
  <si>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</si>
  <si>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</si>
  <si>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</si>
  <si>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</si>
  <si>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</si>
  <si>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</si>
  <si>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</si>
  <si>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</si>
  <si>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</si>
  <si>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</si>
  <si>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</si>
  <si>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</si>
  <si>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</si>
  <si>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</si>
  <si>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</si>
  <si>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</si>
  <si>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</si>
  <si>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</si>
  <si>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</si>
  <si>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</si>
  <si>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</si>
  <si>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</si>
  <si>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</si>
  <si>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</si>
  <si>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</si>
  <si>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</si>
  <si>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</si>
  <si>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</si>
  <si>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</si>
  <si>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</si>
  <si>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</si>
  <si>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</si>
  <si>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</si>
  <si>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</si>
  <si>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</si>
  <si>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</si>
  <si>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</si>
  <si>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</si>
  <si>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</si>
  <si>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</si>
  <si>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</si>
  <si>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</si>
  <si>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</si>
  <si>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</si>
  <si>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</si>
  <si>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</si>
  <si>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</si>
  <si>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</si>
  <si>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</si>
  <si>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</si>
  <si>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</si>
  <si>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</si>
  <si>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</si>
  <si>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</si>
  <si>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</si>
  <si>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</si>
  <si>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</si>
  <si>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</si>
  <si>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</si>
  <si>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</si>
  <si>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</si>
  <si>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</si>
  <si>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</si>
  <si>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</si>
  <si>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</si>
  <si>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</si>
  <si>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</si>
  <si>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</si>
  <si>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</si>
  <si>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</si>
  <si>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</si>
  <si>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</si>
  <si>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</si>
  <si>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</si>
  <si>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</si>
  <si>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</si>
  <si>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</si>
  <si>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</si>
  <si>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</si>
  <si>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</si>
  <si>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</si>
  <si>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</si>
  <si>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</si>
  <si>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</si>
  <si>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</si>
  <si>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</si>
  <si>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</si>
  <si>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</si>
  <si>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</si>
  <si>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</si>
  <si>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</si>
  <si>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</si>
  <si>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</si>
  <si>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</si>
  <si>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</si>
  <si>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</si>
  <si>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</si>
  <si>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</si>
  <si>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</si>
  <si>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</si>
  <si>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</si>
  <si>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</si>
  <si>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</si>
  <si>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</si>
  <si>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</si>
  <si>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</si>
  <si>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</si>
  <si>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</si>
  <si>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</si>
  <si>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</si>
  <si>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</si>
  <si>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</si>
  <si>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</si>
  <si>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</si>
  <si>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</si>
  <si>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</si>
  <si>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</si>
  <si>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</si>
  <si>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</si>
  <si>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</si>
  <si>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</si>
  <si>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</si>
  <si>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</si>
  <si>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</si>
  <si>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</si>
  <si>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</si>
  <si>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</si>
  <si>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</si>
  <si>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</si>
  <si>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</si>
  <si>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</si>
  <si>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</si>
  <si>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</si>
  <si>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</si>
  <si>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</si>
  <si>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</si>
  <si>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</si>
  <si>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</si>
  <si>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</si>
  <si>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</si>
  <si>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</si>
  <si>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</si>
  <si>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</si>
  <si>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</si>
  <si>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</si>
  <si>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</si>
  <si>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</si>
  <si>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</si>
  <si>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</si>
  <si>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</si>
  <si>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</si>
  <si>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</si>
  <si>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</si>
  <si>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</si>
  <si>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</si>
  <si>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</si>
  <si>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</si>
  <si>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</si>
  <si>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</si>
  <si>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</si>
  <si>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</si>
  <si>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</si>
  <si>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</si>
  <si>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</si>
  <si>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</si>
  <si>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</si>
  <si>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</si>
  <si>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</si>
  <si>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</si>
  <si>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</si>
  <si>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</si>
  <si>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</si>
  <si>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</si>
  <si>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</si>
  <si>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</si>
  <si>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</si>
  <si>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</si>
  <si>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</si>
  <si>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</si>
  <si>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</si>
  <si>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</si>
  <si>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</si>
  <si>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</si>
  <si>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</si>
  <si>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</si>
  <si>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</si>
  <si>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</si>
  <si>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</si>
  <si>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</si>
  <si>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</si>
  <si>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</si>
  <si>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</si>
  <si>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</si>
  <si>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</si>
  <si>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</si>
  <si>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</si>
  <si>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</si>
  <si>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</si>
  <si>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</si>
  <si>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</si>
  <si>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</si>
  <si>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</si>
  <si>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</si>
  <si>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</si>
  <si>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</si>
  <si>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</si>
  <si>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</si>
  <si>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</si>
  <si>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</si>
  <si>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</si>
  <si>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</si>
  <si>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</si>
  <si>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</si>
  <si>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</si>
  <si>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</si>
  <si>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</si>
  <si>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</si>
  <si>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</si>
  <si>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</si>
  <si>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</si>
  <si>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</si>
  <si>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</si>
  <si>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</si>
  <si>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</si>
  <si>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</si>
  <si>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</si>
  <si>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</si>
  <si>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</si>
  <si>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</si>
  <si>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</si>
  <si>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</si>
  <si>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</si>
  <si>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</si>
  <si>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</si>
  <si>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</si>
  <si>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</si>
  <si>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</si>
  <si>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</si>
  <si>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</si>
  <si>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</si>
  <si>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</si>
  <si>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</si>
  <si>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</si>
  <si>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</si>
  <si>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</si>
  <si>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</si>
  <si>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</si>
  <si>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</si>
  <si>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</si>
  <si>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</si>
  <si>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</si>
  <si>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</si>
  <si>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</si>
  <si>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</si>
  <si>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</si>
  <si>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</si>
  <si>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</si>
  <si>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</si>
  <si>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</si>
  <si>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</si>
  <si>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</si>
  <si>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</si>
  <si>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</si>
  <si>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</si>
  <si>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</si>
  <si>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</si>
  <si>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</si>
  <si>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</si>
  <si>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</si>
  <si>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</si>
  <si>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</si>
  <si>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</si>
  <si>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</si>
  <si>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</si>
  <si>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</si>
  <si>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</si>
  <si>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</si>
  <si>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</si>
  <si>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</si>
  <si>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</si>
  <si>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</si>
  <si>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</si>
  <si>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</si>
  <si>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</si>
  <si>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</si>
  <si>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</si>
  <si>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</si>
  <si>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</si>
  <si>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</si>
  <si>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</si>
  <si>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</si>
  <si>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</si>
  <si>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</si>
  <si>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</si>
  <si>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</si>
  <si>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</si>
  <si>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</si>
  <si>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</si>
  <si>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</si>
  <si>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</si>
  <si>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</si>
  <si>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</si>
  <si>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</si>
  <si>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</si>
  <si>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</si>
  <si>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</si>
  <si>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</si>
  <si>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</si>
  <si>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</si>
  <si>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</si>
  <si>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</si>
  <si>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</si>
  <si>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</si>
  <si>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</si>
  <si>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</si>
  <si>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</si>
  <si>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</si>
  <si>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</si>
  <si>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</si>
  <si>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</si>
  <si>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</si>
  <si>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</si>
  <si>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</si>
  <si>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</si>
  <si>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</si>
  <si>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</si>
  <si>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</si>
  <si>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</si>
  <si>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</si>
  <si>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</si>
  <si>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</si>
  <si>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</si>
  <si>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</si>
  <si>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</si>
  <si>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</si>
  <si>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</si>
  <si>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</si>
  <si>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</si>
  <si>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</si>
  <si>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</si>
  <si>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</si>
  <si>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</si>
  <si>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</si>
  <si>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</si>
  <si>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</si>
  <si>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</si>
  <si>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</si>
  <si>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</si>
  <si>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</si>
  <si>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</si>
  <si>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</si>
  <si>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</si>
  <si>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</si>
  <si>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</si>
  <si>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</si>
  <si>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</si>
  <si>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</si>
  <si>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</si>
  <si>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</si>
  <si>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</si>
  <si>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</si>
  <si>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</si>
  <si>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</si>
  <si>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</si>
  <si>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</si>
  <si>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</si>
  <si>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</si>
  <si>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</si>
  <si>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</si>
  <si>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</si>
  <si>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</si>
  <si>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</si>
  <si>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</si>
  <si>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</si>
  <si>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</si>
  <si>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</si>
  <si>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</si>
  <si>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</si>
  <si>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</si>
  <si>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</si>
  <si>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</si>
  <si>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</si>
  <si>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</si>
  <si>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</si>
  <si>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</si>
  <si>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</si>
  <si>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</si>
  <si>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</si>
  <si>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</si>
  <si>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</si>
  <si>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</si>
  <si>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</si>
  <si>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</si>
  <si>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</si>
  <si>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</si>
  <si>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</si>
  <si>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</si>
  <si>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</si>
  <si>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</si>
  <si>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</si>
  <si>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</si>
  <si>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</si>
  <si>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</si>
  <si>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</si>
  <si>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</si>
  <si>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</si>
  <si>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</si>
  <si>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</si>
  <si>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</si>
  <si>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</si>
  <si>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</si>
  <si>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</si>
  <si>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</si>
  <si>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</si>
  <si>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</si>
  <si>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</si>
  <si>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</si>
  <si>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</si>
  <si>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</si>
  <si>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</si>
  <si>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</si>
  <si>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</si>
  <si>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</si>
  <si>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</si>
  <si>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</si>
  <si>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</si>
  <si>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</si>
  <si>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</si>
  <si>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</si>
  <si>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</si>
  <si>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</si>
  <si>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</si>
  <si>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</si>
  <si>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</si>
  <si>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</si>
  <si>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</si>
  <si>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</si>
  <si>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</si>
  <si>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</si>
  <si>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</si>
  <si>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</si>
  <si>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</si>
  <si>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</si>
  <si>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</si>
  <si>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</si>
  <si>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</si>
  <si>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</si>
  <si>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</si>
  <si>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</si>
  <si>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</si>
  <si>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</si>
  <si>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</si>
  <si>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</si>
  <si>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</si>
  <si>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</si>
  <si>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</si>
  <si>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</si>
  <si>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</si>
  <si>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</si>
  <si>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</si>
  <si>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</si>
  <si>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</si>
  <si>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</si>
  <si>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</si>
  <si>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</si>
  <si>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</si>
  <si>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</si>
  <si>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</si>
  <si>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</si>
  <si>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</si>
  <si>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</si>
  <si>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</si>
  <si>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</si>
  <si>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</si>
  <si>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</si>
  <si>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</si>
  <si>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</si>
  <si>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</si>
  <si>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</si>
  <si>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</si>
  <si>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</si>
  <si>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</si>
  <si>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</si>
  <si>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</si>
  <si>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</si>
  <si>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</si>
  <si>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</si>
  <si>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</si>
  <si>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</si>
  <si>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</si>
  <si>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</si>
  <si>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</si>
  <si>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</si>
  <si>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</si>
  <si>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</si>
  <si>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</si>
  <si>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</si>
  <si>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</si>
  <si>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</si>
  <si>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</si>
  <si>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</si>
  <si>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</si>
  <si>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</si>
  <si>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</si>
  <si>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</si>
  <si>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</si>
  <si>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</si>
  <si>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</si>
  <si>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</si>
  <si>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</si>
  <si>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</si>
  <si>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</si>
  <si>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</si>
  <si>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</si>
  <si>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</si>
  <si>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</si>
  <si>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</si>
  <si>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</si>
  <si>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</si>
  <si>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</si>
  <si>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</si>
  <si>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</si>
  <si>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</si>
  <si>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</si>
  <si>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</si>
  <si>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</si>
  <si>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</si>
  <si>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</si>
  <si>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</si>
  <si>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</si>
  <si>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</si>
  <si>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</si>
  <si>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</si>
  <si>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</si>
  <si>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</si>
  <si>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</si>
  <si>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</si>
  <si>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</si>
  <si>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</si>
  <si>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</si>
  <si>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</si>
  <si>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</si>
  <si>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</si>
  <si>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</si>
  <si>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</si>
  <si>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</si>
  <si>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</si>
  <si>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</si>
  <si>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</si>
  <si>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</si>
  <si>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</si>
  <si>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</si>
  <si>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</si>
  <si>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</si>
  <si>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</si>
  <si>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</si>
  <si>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</si>
  <si>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</si>
  <si>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</si>
  <si>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</si>
  <si>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</si>
  <si>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</si>
  <si>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</si>
  <si>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</si>
  <si>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</si>
  <si>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</si>
  <si>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</si>
  <si>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</si>
  <si>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</si>
  <si>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</si>
  <si>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</si>
  <si>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</si>
  <si>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</si>
  <si>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</si>
  <si>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</si>
  <si>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</si>
  <si>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</si>
  <si>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</si>
  <si>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</si>
  <si>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</si>
  <si>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</si>
  <si>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</si>
  <si>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</si>
  <si>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</si>
  <si>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</si>
  <si>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</si>
  <si>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</si>
  <si>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</si>
  <si>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</si>
  <si>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</si>
  <si>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</si>
  <si>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</si>
  <si>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</si>
  <si>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</si>
  <si>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</si>
  <si>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</si>
  <si>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</si>
  <si>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</si>
  <si>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</si>
  <si>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</si>
  <si>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</si>
  <si>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</si>
  <si>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</si>
  <si>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</si>
  <si>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</si>
  <si>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</si>
  <si>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</si>
  <si>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</si>
  <si>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</si>
  <si>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</si>
  <si>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</si>
  <si>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</si>
  <si>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</si>
  <si>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</si>
  <si>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</si>
  <si>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</si>
  <si>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</si>
  <si>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</si>
  <si>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</si>
  <si>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</si>
  <si>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</si>
  <si>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</si>
  <si>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</si>
  <si>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</si>
  <si>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</si>
  <si>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</si>
  <si>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</si>
  <si>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</si>
  <si>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</si>
  <si>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</si>
  <si>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</si>
  <si>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</si>
  <si>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</si>
  <si>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</si>
  <si>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</si>
  <si>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</si>
  <si>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</si>
  <si>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</si>
  <si>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</si>
  <si>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</si>
  <si>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</si>
  <si>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</si>
  <si>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</si>
  <si>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</si>
  <si>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</si>
  <si>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</si>
  <si>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</si>
  <si>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</si>
  <si>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</si>
  <si>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</si>
  <si>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</si>
  <si>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</si>
  <si>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</si>
  <si>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</si>
  <si>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</si>
  <si>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</si>
  <si>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</si>
  <si>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</si>
  <si>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</si>
  <si>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</si>
  <si>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</si>
  <si>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</si>
  <si>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</si>
  <si>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</si>
  <si>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</si>
  <si>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</si>
  <si>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</si>
  <si>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</si>
  <si>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</si>
  <si>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</si>
  <si>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</si>
  <si>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</si>
  <si>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</si>
  <si>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</si>
  <si>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</si>
  <si>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</si>
  <si>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</si>
  <si>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</si>
  <si>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</si>
  <si>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</si>
  <si>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</si>
  <si>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</si>
  <si>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</si>
  <si>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</si>
  <si>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</si>
  <si>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</si>
  <si>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</si>
  <si>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</si>
  <si>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</si>
  <si>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</si>
  <si>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</si>
  <si>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</si>
  <si>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</si>
  <si>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</si>
  <si>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</si>
  <si>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</si>
  <si>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</si>
  <si>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</si>
  <si>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</si>
  <si>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</si>
  <si>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</si>
  <si>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</si>
  <si>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</si>
  <si>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</si>
  <si>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</si>
  <si>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</si>
  <si>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</si>
  <si>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</si>
  <si>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</si>
  <si>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</si>
  <si>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</si>
  <si>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</si>
  <si>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</si>
  <si>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</si>
  <si>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</si>
  <si>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</si>
  <si>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</si>
  <si>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</si>
  <si>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</si>
  <si>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</si>
  <si>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</si>
  <si>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</si>
  <si>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</si>
  <si>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</si>
  <si>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</si>
  <si>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</si>
  <si>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</si>
  <si>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</si>
  <si>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</si>
  <si>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</si>
  <si>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</si>
  <si>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</si>
  <si>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</si>
  <si>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</si>
  <si>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</si>
  <si>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</si>
  <si>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</si>
  <si>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</si>
  <si>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</si>
  <si>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</si>
  <si>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</si>
  <si>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</si>
  <si>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</si>
  <si>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</si>
  <si>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</si>
  <si>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</si>
  <si>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</si>
  <si>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</si>
  <si>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</si>
  <si>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</si>
  <si>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</si>
  <si>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</si>
  <si>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</si>
  <si>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</si>
  <si>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</si>
  <si>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</si>
  <si>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</si>
  <si>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</si>
  <si>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</si>
  <si>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</si>
  <si>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</si>
  <si>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</si>
  <si>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</si>
  <si>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</si>
  <si>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</si>
  <si>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</si>
  <si>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</si>
  <si>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</si>
  <si>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</si>
  <si>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</si>
  <si>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</si>
  <si>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</si>
  <si>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</si>
  <si>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</si>
  <si>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</si>
  <si>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</si>
  <si>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</si>
  <si>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</si>
  <si>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</si>
  <si>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</si>
  <si>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</si>
  <si>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</si>
  <si>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</si>
  <si>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</si>
  <si>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</si>
  <si>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</si>
  <si>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</si>
  <si>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</si>
  <si>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</si>
  <si>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</si>
  <si>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</si>
  <si>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</si>
  <si>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</si>
  <si>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</si>
  <si>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</si>
  <si>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</si>
  <si>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</si>
  <si>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</si>
  <si>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</si>
  <si>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</si>
  <si>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</si>
  <si>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</si>
  <si>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</si>
  <si>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</si>
  <si>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</si>
  <si>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</si>
  <si>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</si>
  <si>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</si>
  <si>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</si>
  <si>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</si>
  <si>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</si>
  <si>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</si>
  <si>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</si>
  <si>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</si>
  <si>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</si>
  <si>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</si>
  <si>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</si>
  <si>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</si>
  <si>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</si>
  <si>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</si>
  <si>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</si>
  <si>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</si>
  <si>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</si>
  <si>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</si>
  <si>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</si>
  <si>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</si>
  <si>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</si>
  <si>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</si>
  <si>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</si>
  <si>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</si>
  <si>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</si>
  <si>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</si>
  <si>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</si>
  <si>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</si>
  <si>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</si>
  <si>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</si>
  <si>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</si>
  <si>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</si>
  <si>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</si>
  <si>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</si>
  <si>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</si>
  <si>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</si>
  <si>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</si>
  <si>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</si>
  <si>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</si>
  <si>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</si>
  <si>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</si>
  <si>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</si>
  <si>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</si>
  <si>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</si>
  <si>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</si>
  <si>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</si>
  <si>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</si>
  <si>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</si>
  <si>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</si>
  <si>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</si>
  <si>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</si>
  <si>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</si>
  <si>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</si>
  <si>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</si>
  <si>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</si>
  <si>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</si>
  <si>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</si>
  <si>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</si>
  <si>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</si>
  <si>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</si>
  <si>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</si>
  <si>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</si>
  <si>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</si>
  <si>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</si>
  <si>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</si>
  <si>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</si>
  <si>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</si>
  <si>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</si>
  <si>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</si>
  <si>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</si>
  <si>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</si>
  <si>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</si>
  <si>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</si>
  <si>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</si>
  <si>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</si>
  <si>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</si>
  <si>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</si>
  <si>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</si>
  <si>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</si>
  <si>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</si>
  <si>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</si>
  <si>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</si>
  <si>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</si>
  <si>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</si>
  <si>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</si>
  <si>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</si>
  <si>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</si>
  <si>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</si>
  <si>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</si>
  <si>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</si>
  <si>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</si>
  <si>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</si>
  <si>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</si>
  <si>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</si>
  <si>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</si>
  <si>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</si>
  <si>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</si>
  <si>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</si>
  <si>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</si>
  <si>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</si>
  <si>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</si>
  <si>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</si>
  <si>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</si>
  <si>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</si>
  <si>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</si>
  <si>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</si>
  <si>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</si>
  <si>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</si>
  <si>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</si>
  <si>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</si>
  <si>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</si>
  <si>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</si>
  <si>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</si>
  <si>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</si>
  <si>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</si>
  <si>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</si>
  <si>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</si>
  <si>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</si>
  <si>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</si>
  <si>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</si>
  <si>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</si>
  <si>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</si>
  <si>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</si>
  <si>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</si>
  <si>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</si>
  <si>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</si>
  <si>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</si>
  <si>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</si>
  <si>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</si>
  <si>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</si>
  <si>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</si>
  <si>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</si>
  <si>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</si>
  <si>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</si>
  <si>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</si>
  <si>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</si>
  <si>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</si>
  <si>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</si>
  <si>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</si>
  <si>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</si>
  <si>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</si>
  <si>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</si>
  <si>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</si>
  <si>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</si>
  <si>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</si>
  <si>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</si>
  <si>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</si>
  <si>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</si>
  <si>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</si>
  <si>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</si>
  <si>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</si>
  <si>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</si>
  <si>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</si>
  <si>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</si>
  <si>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</si>
  <si>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</si>
  <si>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</si>
  <si>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</si>
  <si>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</si>
  <si>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</si>
  <si>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</si>
  <si>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</si>
  <si>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</si>
  <si>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</si>
  <si>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</si>
  <si>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</si>
  <si>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</si>
  <si>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</si>
  <si>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</si>
  <si>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</si>
  <si>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</si>
  <si>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</si>
  <si>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</si>
  <si>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</si>
  <si>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</si>
  <si>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</si>
  <si>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</si>
  <si>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</si>
  <si>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</si>
  <si>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</si>
  <si>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</si>
  <si>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</si>
  <si>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</si>
  <si>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</si>
  <si>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</si>
  <si>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</si>
  <si>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</si>
  <si>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</si>
  <si>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</si>
  <si>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</si>
  <si>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</si>
  <si>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</si>
  <si>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</si>
  <si>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</si>
  <si>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</si>
  <si>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</si>
  <si>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</si>
  <si>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</si>
  <si>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</si>
  <si>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</si>
  <si>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</si>
  <si>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</si>
  <si>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</si>
  <si>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</si>
  <si>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</si>
  <si>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</si>
  <si>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</si>
  <si>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</si>
  <si>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</si>
  <si>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</si>
  <si>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</si>
  <si>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</si>
  <si>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</si>
  <si>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</si>
  <si>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</si>
  <si>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</si>
  <si>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</si>
  <si>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</si>
  <si>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</si>
  <si>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</si>
  <si>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</si>
  <si>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</si>
  <si>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</si>
  <si>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</si>
  <si>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</si>
  <si>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</si>
  <si>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</si>
  <si>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</si>
  <si>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</si>
  <si>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</si>
  <si>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</si>
  <si>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</si>
  <si>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</si>
  <si>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</si>
  <si>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</si>
  <si>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</si>
  <si>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</si>
  <si>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</si>
  <si>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</si>
  <si>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</si>
  <si>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</si>
  <si>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</si>
  <si>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</si>
  <si>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</si>
  <si>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</si>
  <si>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</si>
  <si>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</si>
  <si>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</si>
  <si>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</si>
  <si>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</si>
  <si>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</si>
  <si>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</si>
  <si>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</si>
  <si>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</si>
  <si>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</si>
  <si>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</si>
  <si>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</si>
  <si>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</si>
  <si>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</si>
  <si>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</si>
  <si>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</si>
  <si>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</si>
  <si>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</si>
  <si>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</si>
  <si>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</si>
  <si>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</si>
  <si>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</si>
  <si>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</si>
  <si>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</si>
  <si>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</si>
  <si>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</si>
  <si>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</si>
  <si>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</si>
  <si>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</si>
  <si>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</si>
  <si>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</si>
  <si>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</si>
  <si>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</si>
  <si>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</si>
  <si>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</si>
  <si>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</si>
  <si>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</si>
  <si>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</si>
  <si>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</si>
  <si>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</si>
  <si>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</si>
  <si>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</si>
  <si>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</si>
  <si>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</si>
  <si>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</si>
  <si>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</si>
  <si>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</si>
  <si>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</si>
  <si>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</si>
  <si>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</si>
  <si>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</si>
  <si>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</si>
  <si>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</si>
  <si>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</si>
  <si>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</si>
  <si>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</si>
  <si>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</si>
  <si>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</si>
  <si>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</si>
  <si>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</si>
  <si>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</si>
  <si>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</si>
  <si>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</si>
  <si>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</si>
  <si>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</si>
  <si>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</si>
  <si>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</si>
  <si>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</si>
  <si>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</si>
  <si>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</si>
  <si>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</si>
  <si>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</si>
  <si>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</si>
  <si>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</si>
  <si>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</si>
  <si>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</si>
  <si>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</si>
  <si>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</si>
  <si>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</si>
  <si>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</si>
  <si>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</si>
  <si>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</si>
  <si>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</si>
  <si>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</si>
  <si>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</si>
  <si>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</si>
  <si>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</si>
  <si>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</si>
  <si>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</si>
  <si>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</si>
  <si>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</si>
  <si>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</si>
  <si>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</si>
  <si>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</si>
  <si>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</si>
  <si>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</si>
  <si>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</si>
  <si>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</si>
  <si>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</si>
  <si>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</si>
  <si>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</si>
  <si>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</si>
  <si>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</si>
  <si>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</si>
  <si>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</si>
  <si>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</si>
  <si>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</si>
  <si>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</si>
  <si>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</si>
  <si>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</si>
  <si>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</si>
  <si>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</si>
  <si>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</si>
  <si>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</si>
  <si>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</si>
  <si>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</si>
  <si>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</si>
  <si>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</si>
  <si>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</si>
  <si>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</si>
  <si>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</si>
  <si>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</si>
  <si>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</si>
  <si>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</si>
  <si>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</si>
  <si>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</si>
  <si>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</si>
  <si>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</si>
  <si>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</si>
  <si>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</si>
  <si>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</si>
  <si>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</si>
  <si>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</si>
  <si>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</si>
  <si>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</si>
  <si>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</si>
  <si>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</si>
  <si>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</si>
  <si>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</si>
  <si>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</si>
  <si>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</si>
  <si>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</si>
  <si>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</si>
  <si>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</si>
  <si>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</si>
  <si>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</si>
  <si>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</si>
  <si>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</si>
  <si>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</si>
  <si>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</si>
  <si>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</si>
  <si>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</si>
  <si>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</si>
  <si>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</si>
  <si>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</si>
  <si>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</si>
  <si>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</si>
  <si>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</si>
  <si>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</si>
  <si>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</si>
  <si>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</si>
  <si>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</si>
  <si>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</si>
  <si>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</si>
  <si>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</si>
  <si>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</si>
  <si>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</si>
  <si>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</si>
  <si>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</si>
  <si>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</si>
  <si>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</si>
  <si>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</si>
  <si>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</si>
  <si>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</si>
  <si>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</si>
  <si>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</si>
  <si>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</si>
  <si>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</si>
  <si>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</si>
  <si>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</si>
  <si>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</si>
  <si>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</si>
  <si>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</si>
  <si>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</si>
  <si>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</si>
  <si>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</si>
  <si>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</si>
  <si>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</si>
  <si>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</si>
  <si>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</si>
  <si>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</si>
  <si>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</si>
  <si>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</si>
  <si>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</si>
  <si>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</si>
  <si>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</si>
  <si>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</si>
  <si>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</si>
  <si>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</si>
  <si>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</si>
  <si>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</si>
  <si>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</si>
  <si>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</si>
  <si>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</si>
  <si>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</si>
  <si>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</si>
  <si>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</si>
  <si>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</si>
  <si>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</si>
  <si>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</si>
  <si>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</si>
  <si>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</si>
  <si>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</si>
  <si>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</si>
  <si>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</si>
  <si>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</si>
  <si>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</si>
  <si>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</si>
  <si>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</si>
  <si>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</si>
  <si>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</si>
  <si>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</si>
  <si>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</si>
  <si>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</si>
  <si>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</si>
  <si>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</si>
  <si>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</si>
  <si>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</si>
  <si>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</si>
  <si>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</si>
  <si>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</si>
  <si>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</si>
  <si>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</si>
  <si>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</si>
  <si>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</si>
  <si>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</si>
  <si>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</si>
  <si>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</si>
  <si>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</si>
  <si>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</si>
  <si>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</si>
  <si>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</si>
  <si>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</si>
  <si>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</si>
  <si>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</si>
  <si>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</si>
  <si>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</si>
  <si>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</si>
  <si>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</si>
  <si>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</si>
  <si>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</si>
  <si>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</si>
  <si>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</si>
  <si>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</si>
  <si>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</si>
  <si>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</si>
  <si>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</si>
  <si>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</si>
  <si>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</si>
  <si>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</si>
  <si>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</si>
  <si>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</si>
  <si>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</si>
  <si>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</si>
  <si>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</si>
  <si>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</si>
  <si>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</si>
  <si>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</si>
  <si>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</si>
  <si>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</si>
  <si>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</si>
  <si>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</si>
  <si>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</si>
  <si>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</si>
  <si>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</si>
  <si>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</si>
  <si>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</si>
  <si>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</si>
  <si>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</si>
  <si>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</si>
  <si>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</si>
  <si>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</si>
  <si>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</si>
  <si>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</si>
  <si>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</si>
  <si>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</si>
  <si>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</si>
  <si>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Alcaldía del municipio de Santa Bárbara de Pinto</t>
  </si>
  <si>
    <t>112-2015</t>
  </si>
  <si>
    <t>Prestación de servicios profesionales de educación a la primera infancia para la elaboración y diseño de políticas públicas a los niños y niñas en situación de vulnerabilidad del municipio de Santa Bárbara de pinto Magdalena.</t>
  </si>
  <si>
    <t xml:space="preserve">Corporación para 
el Desarrollo Integral CORDIN 
</t>
  </si>
  <si>
    <t>Llevar a cabo un programa de educación inicial en el marco de la educación integral, dirigido a la primera infancia, grado de preescolar, bajo un enfoque continuo, que garantice el fortalecimiento de competencias y capacidades de la población objetivo en situación de vulnerabilidad, de los municipios de ciénaga, zona bananera, pueblo viejo, sitio nuevo, remolino y Salamina en el departamento del Magdalena.</t>
  </si>
  <si>
    <t>cc-207-2016</t>
  </si>
  <si>
    <t>SUM: 010 de 2015</t>
  </si>
  <si>
    <t>FUNDACIÓN MULTIACTIVA EMPRENDIENDO</t>
  </si>
  <si>
    <t>Prestación de servicio educativo a los niños y niñas en el marco de la atención integral a la primera infancia en el corregimiento de Santa Ana, municipio de Cartagena en los grados de preescolar (pre jardín, jardín y transición) del colegio “Gabriel García Márquez” dentro del programa de proyección a la comunidad.</t>
  </si>
  <si>
    <t>Jardín Infantil Destello de Luz</t>
  </si>
  <si>
    <t>ANUAR ESFUERZOS PARA LA PRESTACION DE SERVICIOS EDUCATIVOS, EN EL MARCO DE LA ATENCIÓN INTEGRAL A NIÑOS, NIÑAS DE PREJARDIN, JARDIN Y PRESCOLAR DEL JARDIN INFANTIL “DESTELLOS DE LUZ”</t>
  </si>
  <si>
    <t>01- 013 de 2018</t>
  </si>
  <si>
    <t>Alcaldía del municipio de Santa Rosa de Lima</t>
  </si>
  <si>
    <t>04 DE 2016</t>
  </si>
  <si>
    <t>16/03/2016</t>
  </si>
  <si>
    <t>30/12/16</t>
  </si>
  <si>
    <t>Aunar esfuerzos entre la alcaldía del municipio de Santa Rosa de Lima departamento de Bolívar y la Fundación Biopsicosocial Jesucristo Rebaño de Paz para fortalecer la atención integral de la población vulnerable del municipio de Santa Rosa de Lima Norte de Bolívar (Primera infancia niños y niñas de 0 a 5 años de edad), a través de acciones afirmativas incluyentes que beneficien, coadyuven y contribuyan al desarrollo social de la comunidad</t>
  </si>
  <si>
    <t>instituto colombiano de binestar familiar</t>
  </si>
  <si>
    <t>0146</t>
  </si>
  <si>
    <t>0149</t>
  </si>
  <si>
    <t>0293</t>
  </si>
  <si>
    <t>0294</t>
  </si>
  <si>
    <t>programa de primera infancia modalidad hogar infantil</t>
  </si>
  <si>
    <t>programa de primera infancia modalidad tradicional hcb - fami</t>
  </si>
  <si>
    <t>Diana Rosa Jimenez Julio</t>
  </si>
  <si>
    <t xml:space="preserve">             San José de los campanos Kra 100 N33-A175 ap 1 </t>
  </si>
  <si>
    <t>6450665-3014154053-3176802225</t>
  </si>
  <si>
    <t>BRR ESCALLON VILLA CL 11 DE NOV No 55-73</t>
  </si>
  <si>
    <t>fundacionbiopsicosocialjrp@hotmail.com - diany16@hotmail.com</t>
  </si>
  <si>
    <t>0498</t>
  </si>
  <si>
    <t>0499</t>
  </si>
  <si>
    <t xml:space="preserve">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t>
  </si>
  <si>
    <t>2021-13-20000021.0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</si>
</sst>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7">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7">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wrapText="1"/>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3-20000021.0"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zoomScaleNormal="100" zoomScaleSheetLayoutView="40" workbookViewId="0">
      <selection activeCell="K21" sqref="K21"/>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08" t="s">
        <v>2651</v>
      </c>
      <c r="B6" s="209"/>
      <c r="C6" s="209"/>
      <c r="D6" s="209"/>
      <c r="E6" s="209"/>
      <c r="F6" s="209"/>
      <c r="G6" s="209"/>
      <c r="H6" s="209"/>
      <c r="I6" s="209"/>
      <c r="J6" s="209"/>
      <c r="K6" s="209"/>
      <c r="L6" s="209"/>
      <c r="M6" s="209"/>
      <c r="N6" s="209"/>
      <c r="O6" s="213"/>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18"/>
      <c r="F8" s="218"/>
      <c r="G8" s="218"/>
      <c r="H8" s="217"/>
      <c r="I8" s="217"/>
      <c r="J8" s="54"/>
      <c r="K8" s="56"/>
      <c r="L8" s="41"/>
      <c r="M8" s="41"/>
      <c r="N8" s="41"/>
      <c r="O8" s="48"/>
    </row>
    <row r="9" spans="1:20" ht="30.75" customHeight="1" x14ac:dyDescent="0.25">
      <c r="A9" s="47"/>
      <c r="B9" s="55"/>
      <c r="C9" s="53"/>
      <c r="D9" s="53"/>
      <c r="E9" s="218"/>
      <c r="F9" s="218"/>
      <c r="G9" s="218"/>
      <c r="H9" s="217"/>
      <c r="I9" s="217"/>
      <c r="J9" s="54"/>
      <c r="K9" s="56"/>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2752</v>
      </c>
      <c r="D15" s="38"/>
      <c r="E15" s="38"/>
      <c r="F15" s="5"/>
      <c r="G15" s="35" t="s">
        <v>1174</v>
      </c>
      <c r="H15" s="81" t="s">
        <v>211</v>
      </c>
      <c r="I15" s="35" t="s">
        <v>2637</v>
      </c>
      <c r="J15" s="81" t="s">
        <v>2639</v>
      </c>
      <c r="L15" s="207" t="s">
        <v>10</v>
      </c>
      <c r="M15" s="207"/>
      <c r="N15" s="85" t="str">
        <f>+IF(J15="Plural","Ingrese %","N/A")</f>
        <v>N/A</v>
      </c>
      <c r="O15" s="8"/>
      <c r="Q15" s="58" t="str">
        <f>C15</f>
        <v>2021-13-20000021.0</v>
      </c>
      <c r="R15" s="58" t="str">
        <f>H15</f>
        <v>BOLÍVAR</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08" t="s">
        <v>23</v>
      </c>
      <c r="B17" s="209"/>
      <c r="C17" s="209"/>
      <c r="D17" s="209"/>
      <c r="E17" s="209"/>
      <c r="F17" s="209"/>
      <c r="G17" s="209"/>
      <c r="H17" s="208" t="s">
        <v>14</v>
      </c>
      <c r="I17" s="209"/>
      <c r="J17" s="209"/>
      <c r="K17" s="209"/>
      <c r="L17" s="209"/>
      <c r="M17" s="209"/>
      <c r="N17" s="209"/>
      <c r="O17" s="213"/>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2" t="s">
        <v>2652</v>
      </c>
      <c r="I19" s="65" t="s">
        <v>13</v>
      </c>
      <c r="J19" s="66" t="s">
        <v>12</v>
      </c>
      <c r="K19" s="66" t="s">
        <v>2621</v>
      </c>
      <c r="L19" s="66" t="s">
        <v>1164</v>
      </c>
      <c r="M19" s="66" t="s">
        <v>1165</v>
      </c>
      <c r="N19" s="67" t="s">
        <v>2622</v>
      </c>
      <c r="O19" s="8"/>
      <c r="Q19" s="58" cm="1">
        <f t="array" ref="Q19">Tabla31[NIT:]</f>
        <v>900200181</v>
      </c>
      <c r="R19" s="58" t="str">
        <f>B38</f>
        <v>FUNDACION BIOPSICOSOCIAL JRP</v>
      </c>
    </row>
    <row r="20" spans="1:18" ht="30" customHeight="1" x14ac:dyDescent="0.25">
      <c r="A20" s="9"/>
      <c r="B20" s="136">
        <v>900200181</v>
      </c>
      <c r="C20" s="5"/>
      <c r="D20" s="115"/>
      <c r="E20" s="5"/>
      <c r="F20" s="5"/>
      <c r="G20" s="5"/>
      <c r="H20" s="222"/>
      <c r="I20" s="82" t="s">
        <v>211</v>
      </c>
      <c r="J20" s="82" t="s">
        <v>247</v>
      </c>
      <c r="K20" s="83">
        <v>1466491100</v>
      </c>
      <c r="L20" s="84">
        <v>44228</v>
      </c>
      <c r="M20" s="84">
        <v>44561</v>
      </c>
      <c r="N20" s="138">
        <f>+(M20-L20)/30</f>
        <v>11.1</v>
      </c>
      <c r="O20" s="8"/>
    </row>
    <row r="21" spans="1:18" ht="30" customHeight="1" outlineLevel="1" x14ac:dyDescent="0.25">
      <c r="A21" s="9"/>
      <c r="B21" s="102"/>
      <c r="C21" s="5"/>
      <c r="D21" s="5"/>
      <c r="E21" s="5"/>
      <c r="F21" s="5"/>
      <c r="G21" s="5"/>
      <c r="H21" s="101"/>
      <c r="I21" s="82" t="s">
        <v>211</v>
      </c>
      <c r="J21" s="82" t="s">
        <v>224</v>
      </c>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10" t="s">
        <v>3</v>
      </c>
      <c r="C37" s="210"/>
      <c r="D37" s="210"/>
      <c r="E37" s="210"/>
      <c r="F37" s="210"/>
      <c r="G37" s="5"/>
      <c r="H37" s="214" t="s">
        <v>4</v>
      </c>
      <c r="I37" s="215"/>
      <c r="J37" s="215"/>
      <c r="K37" s="215"/>
      <c r="L37" s="215"/>
      <c r="M37" s="215"/>
      <c r="N37" s="215"/>
      <c r="O37" s="216"/>
    </row>
    <row r="38" spans="1:16" ht="21" customHeight="1" x14ac:dyDescent="0.25">
      <c r="A38" s="9"/>
      <c r="B38" s="211" t="str">
        <f>VLOOKUP(B20,EAS!A2:B1439,2,0)</f>
        <v>FUNDACION BIOPSICOSOCIAL JRP</v>
      </c>
      <c r="C38" s="211"/>
      <c r="D38" s="211"/>
      <c r="E38" s="211"/>
      <c r="F38" s="211"/>
      <c r="G38" s="5"/>
      <c r="H38" s="219" t="s">
        <v>2751</v>
      </c>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08" t="s">
        <v>5</v>
      </c>
      <c r="B42" s="209"/>
      <c r="C42" s="209"/>
      <c r="D42" s="209"/>
      <c r="E42" s="209"/>
      <c r="F42" s="209"/>
      <c r="G42" s="209"/>
      <c r="H42" s="209"/>
      <c r="I42" s="209"/>
      <c r="J42" s="209"/>
      <c r="K42" s="209"/>
      <c r="L42" s="209"/>
      <c r="M42" s="209"/>
      <c r="N42" s="209"/>
      <c r="O42" s="213"/>
      <c r="P42" s="119"/>
    </row>
    <row r="43" spans="1:16" ht="8.25" customHeight="1" thickBot="1" x14ac:dyDescent="0.3"/>
    <row r="44" spans="1:16" s="19" customFormat="1" ht="31.5" customHeight="1" thickBot="1" x14ac:dyDescent="0.3">
      <c r="A44" s="223" t="s">
        <v>6</v>
      </c>
      <c r="B44" s="224"/>
      <c r="C44" s="224"/>
      <c r="D44" s="224"/>
      <c r="E44" s="224"/>
      <c r="F44" s="224"/>
      <c r="G44" s="224"/>
      <c r="H44" s="224"/>
      <c r="I44" s="224"/>
      <c r="J44" s="224"/>
      <c r="K44" s="224"/>
      <c r="L44" s="224"/>
      <c r="M44" s="224"/>
      <c r="N44" s="224"/>
      <c r="O44" s="225"/>
      <c r="P44" s="1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34</v>
      </c>
      <c r="D49" s="82" t="s">
        <v>2721</v>
      </c>
      <c r="E49" s="88">
        <v>42124</v>
      </c>
      <c r="F49" s="88">
        <v>42307</v>
      </c>
      <c r="G49" s="117">
        <f>IF(AND(E49&lt;&gt;"",F49&lt;&gt;""),((F49-E49)/30),"")</f>
        <v>6.1</v>
      </c>
      <c r="H49" s="86" t="s">
        <v>2722</v>
      </c>
      <c r="I49" s="82" t="s">
        <v>714</v>
      </c>
      <c r="J49" s="82" t="s">
        <v>739</v>
      </c>
      <c r="K49" s="89">
        <v>327000000</v>
      </c>
      <c r="L49" s="87" t="s">
        <v>1151</v>
      </c>
      <c r="M49" s="90">
        <f>+IF(L49="No",1,IF(L49="Si","Ingrese %",""))</f>
        <v>1</v>
      </c>
      <c r="N49" s="87" t="s">
        <v>1154</v>
      </c>
      <c r="O49" s="87" t="s">
        <v>29</v>
      </c>
      <c r="P49" s="121"/>
    </row>
    <row r="50" spans="1:16" s="6" customFormat="1" ht="24.75" customHeight="1" x14ac:dyDescent="0.25">
      <c r="A50" s="59">
        <v>2</v>
      </c>
      <c r="B50" s="194" t="s">
        <v>2723</v>
      </c>
      <c r="C50" s="87" t="s">
        <v>35</v>
      </c>
      <c r="D50" s="82" t="s">
        <v>2725</v>
      </c>
      <c r="E50" s="88">
        <v>42380</v>
      </c>
      <c r="F50" s="88">
        <v>42715</v>
      </c>
      <c r="G50" s="117">
        <f t="shared" ref="G50:G51" si="2">IF(AND(E50&lt;&gt;"",F50&lt;&gt;""),((F50-E50)/30),"")</f>
        <v>11.166666666666666</v>
      </c>
      <c r="H50" s="139" t="s">
        <v>2724</v>
      </c>
      <c r="I50" s="82" t="s">
        <v>714</v>
      </c>
      <c r="J50" s="82" t="s">
        <v>722</v>
      </c>
      <c r="K50" s="89">
        <v>873420400</v>
      </c>
      <c r="L50" s="87" t="s">
        <v>1151</v>
      </c>
      <c r="M50" s="90">
        <f t="shared" ref="M50:M93" si="3">+IF(L50="No",1,IF(L50="Si","Ingrese %",""))</f>
        <v>1</v>
      </c>
      <c r="N50" s="87" t="s">
        <v>1154</v>
      </c>
      <c r="O50" s="87" t="s">
        <v>29</v>
      </c>
      <c r="P50" s="121"/>
    </row>
    <row r="51" spans="1:16" s="6" customFormat="1" ht="24.75" customHeight="1" x14ac:dyDescent="0.25">
      <c r="A51" s="59">
        <v>3</v>
      </c>
      <c r="B51" s="86" t="s">
        <v>2727</v>
      </c>
      <c r="C51" s="87" t="s">
        <v>35</v>
      </c>
      <c r="D51" s="82" t="s">
        <v>2726</v>
      </c>
      <c r="E51" s="88">
        <v>42025</v>
      </c>
      <c r="F51" s="88">
        <v>42206</v>
      </c>
      <c r="G51" s="117">
        <f t="shared" si="2"/>
        <v>6.0333333333333332</v>
      </c>
      <c r="H51" s="86" t="s">
        <v>2728</v>
      </c>
      <c r="I51" s="82" t="s">
        <v>211</v>
      </c>
      <c r="J51" s="82" t="s">
        <v>213</v>
      </c>
      <c r="K51" s="89">
        <v>87151700</v>
      </c>
      <c r="L51" s="87" t="s">
        <v>1151</v>
      </c>
      <c r="M51" s="90">
        <f t="shared" si="3"/>
        <v>1</v>
      </c>
      <c r="N51" s="87" t="s">
        <v>1154</v>
      </c>
      <c r="O51" s="87" t="s">
        <v>29</v>
      </c>
      <c r="P51" s="121"/>
    </row>
    <row r="52" spans="1:16" s="6" customFormat="1" ht="24.75" customHeight="1" outlineLevel="1" x14ac:dyDescent="0.25">
      <c r="A52" s="59">
        <v>4</v>
      </c>
      <c r="B52" s="86" t="s">
        <v>2729</v>
      </c>
      <c r="C52" s="87" t="s">
        <v>35</v>
      </c>
      <c r="D52" s="82" t="s">
        <v>2731</v>
      </c>
      <c r="E52" s="88">
        <v>43115</v>
      </c>
      <c r="F52" s="88">
        <v>43449</v>
      </c>
      <c r="G52" s="117">
        <f t="shared" ref="G52:G93" si="4">IF(AND(E52&lt;&gt;"",F52&lt;&gt;""),((F52-E52)/30),"")</f>
        <v>11.133333333333333</v>
      </c>
      <c r="H52" s="86" t="s">
        <v>2730</v>
      </c>
      <c r="I52" s="82" t="s">
        <v>211</v>
      </c>
      <c r="J52" s="82" t="s">
        <v>221</v>
      </c>
      <c r="K52" s="191">
        <v>112000000</v>
      </c>
      <c r="L52" s="87" t="s">
        <v>1151</v>
      </c>
      <c r="M52" s="90">
        <f t="shared" si="3"/>
        <v>1</v>
      </c>
      <c r="N52" s="87" t="s">
        <v>1154</v>
      </c>
      <c r="O52" s="87" t="s">
        <v>29</v>
      </c>
      <c r="P52" s="121"/>
    </row>
    <row r="53" spans="1:16" s="7" customFormat="1" ht="24.75" customHeight="1" outlineLevel="1" x14ac:dyDescent="0.25">
      <c r="A53" s="60">
        <v>5</v>
      </c>
      <c r="B53" s="86" t="s">
        <v>2732</v>
      </c>
      <c r="C53" s="87" t="s">
        <v>34</v>
      </c>
      <c r="D53" s="82" t="s">
        <v>2733</v>
      </c>
      <c r="E53" s="82" t="s">
        <v>2734</v>
      </c>
      <c r="F53" s="82" t="s">
        <v>2735</v>
      </c>
      <c r="G53" s="117">
        <f t="shared" si="4"/>
        <v>9.6333333333333329</v>
      </c>
      <c r="H53" s="86" t="s">
        <v>2736</v>
      </c>
      <c r="I53" s="82" t="s">
        <v>211</v>
      </c>
      <c r="J53" s="82" t="s">
        <v>248</v>
      </c>
      <c r="K53" s="191">
        <v>205000000</v>
      </c>
      <c r="L53" s="87" t="s">
        <v>1151</v>
      </c>
      <c r="M53" s="90">
        <f t="shared" si="3"/>
        <v>1</v>
      </c>
      <c r="N53" s="87" t="s">
        <v>1154</v>
      </c>
      <c r="O53" s="87" t="s">
        <v>29</v>
      </c>
      <c r="P53" s="122"/>
    </row>
    <row r="54" spans="1:16" s="7" customFormat="1" ht="24.75" customHeight="1" outlineLevel="1" x14ac:dyDescent="0.25">
      <c r="A54" s="60">
        <v>6</v>
      </c>
      <c r="B54" s="86" t="s">
        <v>2737</v>
      </c>
      <c r="C54" s="87" t="s">
        <v>34</v>
      </c>
      <c r="D54" s="82" t="s">
        <v>2740</v>
      </c>
      <c r="E54" s="88">
        <v>43922</v>
      </c>
      <c r="F54" s="88">
        <v>44165</v>
      </c>
      <c r="G54" s="117">
        <f t="shared" si="4"/>
        <v>8.1</v>
      </c>
      <c r="H54" s="86" t="s">
        <v>2743</v>
      </c>
      <c r="I54" s="82" t="s">
        <v>211</v>
      </c>
      <c r="J54" s="82" t="s">
        <v>213</v>
      </c>
      <c r="K54" s="91">
        <v>460897593</v>
      </c>
      <c r="L54" s="87" t="s">
        <v>1151</v>
      </c>
      <c r="M54" s="90">
        <f t="shared" si="3"/>
        <v>1</v>
      </c>
      <c r="N54" s="87" t="s">
        <v>1154</v>
      </c>
      <c r="O54" s="87" t="s">
        <v>1151</v>
      </c>
      <c r="P54" s="122"/>
    </row>
    <row r="55" spans="1:16" s="7" customFormat="1" ht="24.75" customHeight="1" outlineLevel="1" x14ac:dyDescent="0.25">
      <c r="A55" s="60">
        <v>7</v>
      </c>
      <c r="B55" s="86" t="s">
        <v>2737</v>
      </c>
      <c r="C55" s="87" t="s">
        <v>34</v>
      </c>
      <c r="D55" s="82" t="s">
        <v>2741</v>
      </c>
      <c r="E55" s="88">
        <v>43922</v>
      </c>
      <c r="F55" s="88">
        <v>44165</v>
      </c>
      <c r="G55" s="117">
        <f t="shared" si="4"/>
        <v>8.1</v>
      </c>
      <c r="H55" s="86" t="s">
        <v>2743</v>
      </c>
      <c r="I55" s="82" t="s">
        <v>211</v>
      </c>
      <c r="J55" s="82" t="s">
        <v>213</v>
      </c>
      <c r="K55" s="91">
        <v>282469435</v>
      </c>
      <c r="L55" s="87" t="s">
        <v>1151</v>
      </c>
      <c r="M55" s="90">
        <f t="shared" si="3"/>
        <v>1</v>
      </c>
      <c r="N55" s="87" t="s">
        <v>1154</v>
      </c>
      <c r="O55" s="87" t="s">
        <v>1151</v>
      </c>
      <c r="P55" s="122"/>
    </row>
    <row r="56" spans="1:16" s="7" customFormat="1" ht="24.75" customHeight="1" outlineLevel="1" x14ac:dyDescent="0.25">
      <c r="A56" s="60">
        <v>8</v>
      </c>
      <c r="B56" s="86"/>
      <c r="C56" s="87"/>
      <c r="D56" s="82"/>
      <c r="E56" s="88"/>
      <c r="F56" s="88"/>
      <c r="G56" s="117" t="str">
        <f t="shared" si="4"/>
        <v/>
      </c>
      <c r="H56" s="86"/>
      <c r="I56" s="82"/>
      <c r="J56" s="82"/>
      <c r="K56" s="91"/>
      <c r="L56" s="87"/>
      <c r="M56" s="90"/>
      <c r="N56" s="87"/>
      <c r="O56" s="87"/>
      <c r="P56" s="122"/>
    </row>
    <row r="57" spans="1:16" s="7" customFormat="1" ht="24.75" customHeight="1" outlineLevel="1" x14ac:dyDescent="0.25">
      <c r="A57" s="60">
        <v>9</v>
      </c>
      <c r="B57" s="86"/>
      <c r="C57" s="87"/>
      <c r="D57" s="82"/>
      <c r="E57" s="88"/>
      <c r="F57" s="88"/>
      <c r="G57" s="117" t="str">
        <f t="shared" si="4"/>
        <v/>
      </c>
      <c r="H57" s="86"/>
      <c r="I57" s="82"/>
      <c r="J57" s="82"/>
      <c r="K57" s="91"/>
      <c r="L57" s="87"/>
      <c r="M57" s="90"/>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3"/>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3"/>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3"/>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3"/>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3"/>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3"/>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3"/>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3"/>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3"/>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3"/>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3"/>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3"/>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3"/>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3"/>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3"/>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3"/>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3"/>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3"/>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3"/>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3"/>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3"/>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3"/>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3"/>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3"/>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3"/>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3"/>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3"/>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3"/>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3"/>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3"/>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3"/>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3"/>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3"/>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3"/>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3"/>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3"/>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3" t="s">
        <v>2646</v>
      </c>
      <c r="B96" s="224"/>
      <c r="C96" s="224"/>
      <c r="D96" s="224"/>
      <c r="E96" s="224"/>
      <c r="F96" s="224"/>
      <c r="G96" s="224"/>
      <c r="H96" s="224"/>
      <c r="I96" s="224"/>
      <c r="J96" s="224"/>
      <c r="K96" s="224"/>
      <c r="L96" s="224"/>
      <c r="M96" s="224"/>
      <c r="N96" s="224"/>
      <c r="O96" s="225"/>
      <c r="P96" s="119"/>
    </row>
    <row r="97" spans="1:16" ht="15" customHeight="1" x14ac:dyDescent="0.25">
      <c r="A97" s="226" t="s">
        <v>2710</v>
      </c>
      <c r="B97" s="227"/>
      <c r="C97" s="227"/>
      <c r="D97" s="227"/>
      <c r="E97" s="227"/>
      <c r="F97" s="227"/>
      <c r="G97" s="227"/>
      <c r="H97" s="227"/>
      <c r="I97" s="227"/>
      <c r="J97" s="227"/>
      <c r="K97" s="227"/>
      <c r="L97" s="227"/>
      <c r="M97" s="227"/>
      <c r="N97" s="227"/>
      <c r="O97" s="228"/>
    </row>
    <row r="98" spans="1:16" x14ac:dyDescent="0.25">
      <c r="A98" s="229"/>
      <c r="B98" s="230"/>
      <c r="C98" s="230"/>
      <c r="D98" s="230"/>
      <c r="E98" s="230"/>
      <c r="F98" s="230"/>
      <c r="G98" s="230"/>
      <c r="H98" s="230"/>
      <c r="I98" s="230"/>
      <c r="J98" s="230"/>
      <c r="K98" s="230"/>
      <c r="L98" s="230"/>
      <c r="M98" s="230"/>
      <c r="N98" s="230"/>
      <c r="O98" s="231"/>
    </row>
    <row r="99" spans="1:16" s="1" customFormat="1" ht="26.25" customHeight="1" x14ac:dyDescent="0.25">
      <c r="I99" s="232" t="s">
        <v>11</v>
      </c>
      <c r="J99" s="233"/>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2737</v>
      </c>
      <c r="C101" s="87" t="s">
        <v>34</v>
      </c>
      <c r="D101" s="82" t="s">
        <v>2738</v>
      </c>
      <c r="E101" s="88">
        <v>43880</v>
      </c>
      <c r="F101" s="88">
        <v>44196</v>
      </c>
      <c r="G101" s="117">
        <f>IF(AND(E101&lt;&gt;"",F101&lt;&gt;""),((F101-E101)/30),"")</f>
        <v>10.533333333333333</v>
      </c>
      <c r="H101" s="86" t="s">
        <v>2742</v>
      </c>
      <c r="I101" s="82" t="s">
        <v>211</v>
      </c>
      <c r="J101" s="82" t="s">
        <v>251</v>
      </c>
      <c r="K101" s="91">
        <v>314635687</v>
      </c>
      <c r="L101" s="192">
        <f>+IF(AND(K101&gt;0,O101="Ejecución"),(K101/877802)*Tabla28[[#This Row],[% participación]],IF(AND(K101&gt;0,O101&lt;&gt;"Ejecución"),"-",""))</f>
        <v>358.43582835309104</v>
      </c>
      <c r="M101" s="87" t="s">
        <v>1151</v>
      </c>
      <c r="N101" s="90">
        <f>+IF(M101="No",1,IF(M101="Si","Ingrese %",""))</f>
        <v>1</v>
      </c>
      <c r="O101" s="92" t="s">
        <v>1153</v>
      </c>
      <c r="P101" s="121"/>
    </row>
    <row r="102" spans="1:16" s="6" customFormat="1" ht="24.75" customHeight="1" x14ac:dyDescent="0.25">
      <c r="A102" s="59">
        <v>2</v>
      </c>
      <c r="B102" s="86" t="s">
        <v>2737</v>
      </c>
      <c r="C102" s="87" t="s">
        <v>34</v>
      </c>
      <c r="D102" s="82" t="s">
        <v>2739</v>
      </c>
      <c r="E102" s="88">
        <v>43880</v>
      </c>
      <c r="F102" s="88">
        <v>44196</v>
      </c>
      <c r="G102" s="117">
        <f t="shared" ref="G102:G103" si="5">IF(AND(E102&lt;&gt;"",F102&lt;&gt;""),((F102-E102)/30),"")</f>
        <v>10.533333333333333</v>
      </c>
      <c r="H102" s="86" t="s">
        <v>2742</v>
      </c>
      <c r="I102" s="82" t="s">
        <v>211</v>
      </c>
      <c r="J102" s="82" t="s">
        <v>213</v>
      </c>
      <c r="K102" s="91">
        <v>487932138</v>
      </c>
      <c r="L102" s="192">
        <f>+IF(AND(K102&gt;0,O102="Ejecución"),(K102/877802)*Tabla28[[#This Row],[% participación]],IF(AND(K102&gt;0,O102&lt;&gt;"Ejecución"),"-",""))</f>
        <v>555.85671711843906</v>
      </c>
      <c r="M102" s="87" t="s">
        <v>1151</v>
      </c>
      <c r="N102" s="90">
        <f t="shared" ref="N102:N147" si="6">+IF(M102="No",1,IF(M102="Si","Ingrese %",""))</f>
        <v>1</v>
      </c>
      <c r="O102" s="92" t="s">
        <v>1153</v>
      </c>
      <c r="P102" s="121"/>
    </row>
    <row r="103" spans="1:16" s="6" customFormat="1" ht="24.75" customHeight="1" x14ac:dyDescent="0.25">
      <c r="A103" s="59">
        <v>3</v>
      </c>
      <c r="B103" s="86" t="s">
        <v>2737</v>
      </c>
      <c r="C103" s="87" t="s">
        <v>34</v>
      </c>
      <c r="D103" s="82" t="s">
        <v>2749</v>
      </c>
      <c r="E103" s="88">
        <v>44166</v>
      </c>
      <c r="F103" s="88">
        <v>44773</v>
      </c>
      <c r="G103" s="117">
        <f t="shared" si="5"/>
        <v>20.233333333333334</v>
      </c>
      <c r="H103" s="86" t="s">
        <v>2743</v>
      </c>
      <c r="I103" s="82" t="s">
        <v>211</v>
      </c>
      <c r="J103" s="82" t="s">
        <v>213</v>
      </c>
      <c r="K103" s="91">
        <v>1134110988</v>
      </c>
      <c r="L103" s="192">
        <f>+IF(AND(K103&gt;0,O103="Ejecución"),(K103/877802)*Tabla28[[#This Row],[% participación]],IF(AND(K103&gt;0,O103&lt;&gt;"Ejecución"),"-",""))</f>
        <v>1291.9895238333929</v>
      </c>
      <c r="M103" s="87" t="s">
        <v>1151</v>
      </c>
      <c r="N103" s="90">
        <f t="shared" si="6"/>
        <v>1</v>
      </c>
      <c r="O103" s="92" t="s">
        <v>1153</v>
      </c>
      <c r="P103" s="121"/>
    </row>
    <row r="104" spans="1:16" s="6" customFormat="1" ht="24.75" customHeight="1" outlineLevel="1" x14ac:dyDescent="0.25">
      <c r="A104" s="59">
        <v>4</v>
      </c>
      <c r="B104" s="86" t="s">
        <v>2737</v>
      </c>
      <c r="C104" s="87" t="s">
        <v>34</v>
      </c>
      <c r="D104" s="82" t="s">
        <v>2750</v>
      </c>
      <c r="E104" s="88">
        <v>44166</v>
      </c>
      <c r="F104" s="88">
        <v>44773</v>
      </c>
      <c r="G104" s="117">
        <f t="shared" ref="G104:G146" si="7">IF(AND(E104&lt;&gt;"",F104&lt;&gt;""),((F104-E104)/30),"")</f>
        <v>20.233333333333334</v>
      </c>
      <c r="H104" s="86" t="s">
        <v>2743</v>
      </c>
      <c r="I104" s="82" t="s">
        <v>211</v>
      </c>
      <c r="J104" s="82" t="s">
        <v>213</v>
      </c>
      <c r="K104" s="91">
        <v>696212273</v>
      </c>
      <c r="L104" s="192">
        <f>+IF(AND(K104&gt;0,O104="Ejecución"),(K104/877802)*Tabla28[[#This Row],[% participación]],IF(AND(K104&gt;0,O104&lt;&gt;"Ejecución"),"-",""))</f>
        <v>793.13133599604464</v>
      </c>
      <c r="M104" s="87" t="s">
        <v>1151</v>
      </c>
      <c r="N104" s="90">
        <f t="shared" si="6"/>
        <v>1</v>
      </c>
      <c r="O104" s="92" t="s">
        <v>1153</v>
      </c>
      <c r="P104" s="121"/>
    </row>
    <row r="105" spans="1:16" s="7" customFormat="1" ht="24.75" customHeight="1" outlineLevel="1" x14ac:dyDescent="0.25">
      <c r="A105" s="60">
        <v>5</v>
      </c>
      <c r="B105" s="86"/>
      <c r="C105" s="87"/>
      <c r="D105" s="82"/>
      <c r="E105" s="82"/>
      <c r="F105" s="82"/>
      <c r="G105" s="117" t="str">
        <f t="shared" si="7"/>
        <v/>
      </c>
      <c r="H105" s="86"/>
      <c r="I105" s="82"/>
      <c r="J105" s="82"/>
      <c r="K105" s="91"/>
      <c r="L105" s="192"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2"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2"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2"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2"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2"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2"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2"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2"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2"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2"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2"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2"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2"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2"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2"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2"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2"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2"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2"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2"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2"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2"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2"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2"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2"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2"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2"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2"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2"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2"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2"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2"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2"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2"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2"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2"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2"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2"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2"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2"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2"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2"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08" t="s">
        <v>15</v>
      </c>
      <c r="B150" s="209"/>
      <c r="C150" s="209"/>
      <c r="D150" s="209"/>
      <c r="E150" s="213"/>
      <c r="F150" s="209" t="s">
        <v>17</v>
      </c>
      <c r="G150" s="209"/>
      <c r="H150" s="209"/>
      <c r="I150" s="208" t="s">
        <v>18</v>
      </c>
      <c r="J150" s="209"/>
      <c r="K150" s="209"/>
      <c r="L150" s="209"/>
      <c r="M150" s="209"/>
      <c r="N150" s="209"/>
      <c r="O150" s="213"/>
      <c r="P150" s="119"/>
    </row>
    <row r="151" spans="1:21" ht="51.75" customHeight="1" x14ac:dyDescent="0.25">
      <c r="A151" s="240" t="s">
        <v>2717</v>
      </c>
      <c r="B151" s="241"/>
      <c r="C151" s="241"/>
      <c r="D151" s="241"/>
      <c r="E151" s="242"/>
      <c r="F151" s="243" t="s">
        <v>2718</v>
      </c>
      <c r="G151" s="243"/>
      <c r="H151" s="243"/>
      <c r="I151" s="240" t="s">
        <v>2643</v>
      </c>
      <c r="J151" s="241"/>
      <c r="K151" s="241"/>
      <c r="L151" s="241"/>
      <c r="M151" s="241"/>
      <c r="N151" s="241"/>
      <c r="O151" s="242"/>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0" t="s">
        <v>2626</v>
      </c>
      <c r="C153" s="210"/>
      <c r="D153" s="210"/>
      <c r="E153" s="8"/>
      <c r="F153" s="5"/>
      <c r="G153" s="244" t="s">
        <v>2626</v>
      </c>
      <c r="H153" s="244"/>
      <c r="I153" s="245" t="s">
        <v>1167</v>
      </c>
      <c r="J153" s="246"/>
      <c r="K153" s="246"/>
      <c r="L153" s="246"/>
      <c r="M153" s="246"/>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47" t="s">
        <v>2656</v>
      </c>
      <c r="J155" s="248"/>
      <c r="K155" s="248"/>
      <c r="L155" s="248"/>
      <c r="M155" s="248"/>
      <c r="N155" s="248"/>
      <c r="O155" s="249"/>
      <c r="Q155" s="4" t="s">
        <v>17</v>
      </c>
      <c r="U155" s="58" t="str">
        <f>D155</f>
        <v>Si</v>
      </c>
    </row>
    <row r="156" spans="1:21" x14ac:dyDescent="0.25">
      <c r="A156" s="9"/>
      <c r="B156" s="250" t="s">
        <v>2712</v>
      </c>
      <c r="C156" s="250"/>
      <c r="D156" s="250"/>
      <c r="E156" s="8"/>
      <c r="F156" s="5"/>
      <c r="H156" s="130" t="s">
        <v>2711</v>
      </c>
      <c r="I156" s="247"/>
      <c r="J156" s="248"/>
      <c r="K156" s="248"/>
      <c r="L156" s="248"/>
      <c r="M156" s="248"/>
      <c r="N156" s="248"/>
      <c r="O156" s="249"/>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08" t="s">
        <v>26</v>
      </c>
      <c r="B160" s="209"/>
      <c r="C160" s="209"/>
      <c r="D160" s="209"/>
      <c r="E160" s="209"/>
      <c r="F160" s="209"/>
      <c r="G160" s="209"/>
      <c r="H160" s="209"/>
      <c r="I160" s="209"/>
      <c r="J160" s="209"/>
      <c r="K160" s="209"/>
      <c r="L160" s="209"/>
      <c r="M160" s="209"/>
      <c r="N160" s="209"/>
      <c r="O160" s="213"/>
      <c r="P160" s="119"/>
    </row>
    <row r="161" spans="1:28" ht="15" customHeight="1" x14ac:dyDescent="0.25">
      <c r="A161" s="234" t="s">
        <v>1169</v>
      </c>
      <c r="B161" s="235"/>
      <c r="C161" s="235"/>
      <c r="D161" s="235"/>
      <c r="E161" s="235"/>
      <c r="F161" s="235"/>
      <c r="G161" s="235"/>
      <c r="H161" s="235"/>
      <c r="I161" s="235"/>
      <c r="J161" s="235"/>
      <c r="K161" s="235"/>
      <c r="L161" s="235"/>
      <c r="M161" s="235"/>
      <c r="N161" s="235"/>
      <c r="O161" s="236"/>
    </row>
    <row r="162" spans="1:28" ht="15.75" thickBot="1" x14ac:dyDescent="0.3">
      <c r="A162" s="237"/>
      <c r="B162" s="238"/>
      <c r="C162" s="238"/>
      <c r="D162" s="238"/>
      <c r="E162" s="238"/>
      <c r="F162" s="238"/>
      <c r="G162" s="238"/>
      <c r="H162" s="238"/>
      <c r="I162" s="238"/>
      <c r="J162" s="238"/>
      <c r="K162" s="238"/>
      <c r="L162" s="238"/>
      <c r="M162" s="238"/>
      <c r="N162" s="238"/>
      <c r="O162" s="239"/>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1" t="s">
        <v>1168</v>
      </c>
      <c r="C164" s="261"/>
      <c r="D164" s="261"/>
      <c r="E164" s="261"/>
      <c r="F164" s="261"/>
      <c r="G164" s="261"/>
      <c r="H164" s="21"/>
      <c r="I164" s="268" t="s">
        <v>1180</v>
      </c>
      <c r="J164" s="269"/>
      <c r="K164" s="269"/>
      <c r="L164" s="269"/>
      <c r="M164" s="269"/>
      <c r="N164" s="27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2" t="s">
        <v>19</v>
      </c>
      <c r="C165" s="263"/>
      <c r="D165" s="264"/>
      <c r="E165" s="268" t="s">
        <v>2628</v>
      </c>
      <c r="F165" s="269"/>
      <c r="G165" s="270"/>
      <c r="H165" s="5"/>
      <c r="I165" s="262" t="s">
        <v>19</v>
      </c>
      <c r="J165" s="263"/>
      <c r="K165" s="264"/>
      <c r="L165" s="31" t="s">
        <v>2627</v>
      </c>
      <c r="M165" s="31"/>
      <c r="N165" s="31"/>
      <c r="O165" s="8"/>
      <c r="Q165" s="69">
        <f>F167</f>
        <v>0</v>
      </c>
      <c r="R165" s="69">
        <f>F168</f>
        <v>0.03</v>
      </c>
      <c r="S165" s="69">
        <f>F169</f>
        <v>0</v>
      </c>
      <c r="T165" s="69">
        <f>F170</f>
        <v>0</v>
      </c>
      <c r="U165" s="69">
        <f>C173</f>
        <v>0.05</v>
      </c>
      <c r="V165" s="71">
        <f>E173</f>
        <v>73324555</v>
      </c>
      <c r="W165" s="69" t="str">
        <f>G167</f>
        <v/>
      </c>
      <c r="X165" s="69">
        <f>G168</f>
        <v>0.05</v>
      </c>
      <c r="Y165" s="69" t="str">
        <f>G169</f>
        <v/>
      </c>
      <c r="Z165" s="69" t="str">
        <f>G170</f>
        <v/>
      </c>
    </row>
    <row r="166" spans="1:28" x14ac:dyDescent="0.25">
      <c r="A166" s="9"/>
      <c r="B166" s="265"/>
      <c r="C166" s="266"/>
      <c r="D166" s="267"/>
      <c r="E166" s="31" t="s">
        <v>2629</v>
      </c>
      <c r="F166" s="31" t="s">
        <v>2630</v>
      </c>
      <c r="G166" s="31" t="s">
        <v>2631</v>
      </c>
      <c r="H166" s="5"/>
      <c r="I166" s="265"/>
      <c r="J166" s="266"/>
      <c r="K166" s="267"/>
      <c r="L166" s="31" t="s">
        <v>2629</v>
      </c>
      <c r="M166" s="31" t="s">
        <v>2630</v>
      </c>
      <c r="N166" s="31" t="s">
        <v>2631</v>
      </c>
      <c r="O166" s="8"/>
    </row>
    <row r="167" spans="1:28" x14ac:dyDescent="0.25">
      <c r="A167" s="9"/>
      <c r="B167" s="256" t="s">
        <v>1170</v>
      </c>
      <c r="C167" s="256"/>
      <c r="D167" s="256"/>
      <c r="E167" s="25">
        <v>0.02</v>
      </c>
      <c r="F167" s="96"/>
      <c r="G167" s="26" t="str">
        <f>IF(F167&gt;0,SUM(E167+F167),"")</f>
        <v/>
      </c>
      <c r="H167" s="5"/>
      <c r="I167" s="258" t="s">
        <v>1175</v>
      </c>
      <c r="J167" s="259"/>
      <c r="K167" s="260"/>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56" t="s">
        <v>1171</v>
      </c>
      <c r="C168" s="256"/>
      <c r="D168" s="256"/>
      <c r="E168" s="25">
        <v>0.02</v>
      </c>
      <c r="F168" s="96">
        <v>0.03</v>
      </c>
      <c r="G168" s="26">
        <f t="shared" ref="G168:G170" si="9">IF(F168&gt;0,SUM(E168+F168),"")</f>
        <v>0.05</v>
      </c>
      <c r="H168" s="5"/>
      <c r="I168" s="258" t="s">
        <v>1176</v>
      </c>
      <c r="J168" s="259"/>
      <c r="K168" s="260"/>
      <c r="L168" s="25">
        <v>0.02</v>
      </c>
      <c r="M168" s="96"/>
      <c r="N168" s="26" t="str">
        <f t="shared" ref="N168:N171" si="10">IF(M168&gt;0,SUM(L168+M168),"")</f>
        <v/>
      </c>
      <c r="O168" s="8"/>
      <c r="Q168" s="69">
        <f>M167</f>
        <v>0</v>
      </c>
      <c r="R168" s="69">
        <f>M168</f>
        <v>0</v>
      </c>
      <c r="S168" s="69">
        <f>M169</f>
        <v>0</v>
      </c>
      <c r="T168" s="69">
        <f>M170</f>
        <v>0</v>
      </c>
      <c r="U168" s="69">
        <f>M171</f>
        <v>0.03</v>
      </c>
      <c r="V168" s="69">
        <f>J173</f>
        <v>0.05</v>
      </c>
      <c r="W168" s="71">
        <f>M173</f>
        <v>73324555</v>
      </c>
      <c r="X168" s="69" t="str">
        <f>N167</f>
        <v/>
      </c>
      <c r="Y168" s="69" t="str">
        <f>N168</f>
        <v/>
      </c>
      <c r="Z168" s="69" t="str">
        <f>N169</f>
        <v/>
      </c>
      <c r="AA168" s="69" t="str">
        <f>N170</f>
        <v/>
      </c>
      <c r="AB168" s="69">
        <f>N171</f>
        <v>0.05</v>
      </c>
    </row>
    <row r="169" spans="1:28" x14ac:dyDescent="0.25">
      <c r="A169" s="9"/>
      <c r="B169" s="256" t="s">
        <v>1172</v>
      </c>
      <c r="C169" s="256"/>
      <c r="D169" s="256"/>
      <c r="E169" s="25">
        <v>0.02</v>
      </c>
      <c r="F169" s="96"/>
      <c r="G169" s="26" t="str">
        <f t="shared" si="9"/>
        <v/>
      </c>
      <c r="H169" s="5"/>
      <c r="I169" s="258" t="s">
        <v>1177</v>
      </c>
      <c r="J169" s="259"/>
      <c r="K169" s="260"/>
      <c r="L169" s="25">
        <v>0.02</v>
      </c>
      <c r="M169" s="96"/>
      <c r="N169" s="26" t="str">
        <f t="shared" si="10"/>
        <v/>
      </c>
      <c r="O169" s="8"/>
    </row>
    <row r="170" spans="1:28" x14ac:dyDescent="0.25">
      <c r="A170" s="9"/>
      <c r="B170" s="256" t="s">
        <v>1173</v>
      </c>
      <c r="C170" s="256"/>
      <c r="D170" s="256"/>
      <c r="E170" s="25">
        <v>0.03</v>
      </c>
      <c r="F170" s="96"/>
      <c r="G170" s="26" t="str">
        <f t="shared" si="9"/>
        <v/>
      </c>
      <c r="H170" s="5"/>
      <c r="I170" s="258" t="s">
        <v>1178</v>
      </c>
      <c r="J170" s="259"/>
      <c r="K170" s="260"/>
      <c r="L170" s="25">
        <v>0.02</v>
      </c>
      <c r="M170" s="96"/>
      <c r="N170" s="26" t="str">
        <f t="shared" si="10"/>
        <v/>
      </c>
      <c r="O170" s="8"/>
    </row>
    <row r="171" spans="1:28" x14ac:dyDescent="0.25">
      <c r="A171" s="9"/>
      <c r="B171" s="5"/>
      <c r="C171" s="5"/>
      <c r="D171" s="5"/>
      <c r="E171" s="5"/>
      <c r="F171" s="5"/>
      <c r="G171" s="5"/>
      <c r="H171" s="5"/>
      <c r="I171" s="258" t="s">
        <v>1179</v>
      </c>
      <c r="J171" s="259"/>
      <c r="K171" s="260"/>
      <c r="L171" s="25">
        <v>0.02</v>
      </c>
      <c r="M171" s="96">
        <v>0.03</v>
      </c>
      <c r="N171" s="26">
        <f t="shared" si="10"/>
        <v>0.05</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0.05</v>
      </c>
      <c r="D173" s="146" t="s">
        <v>2641</v>
      </c>
      <c r="E173" s="147">
        <f>+(C173*K20)</f>
        <v>73324555</v>
      </c>
      <c r="F173" s="148"/>
      <c r="G173" s="149"/>
      <c r="H173" s="142"/>
      <c r="I173" s="144" t="s">
        <v>2640</v>
      </c>
      <c r="J173" s="145">
        <f>+SUM(N167:N171)</f>
        <v>0.05</v>
      </c>
      <c r="K173" s="257" t="s">
        <v>2641</v>
      </c>
      <c r="L173" s="257"/>
      <c r="M173" s="150">
        <f>+J173*K20</f>
        <v>73324555</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08" t="s">
        <v>20</v>
      </c>
      <c r="B176" s="209"/>
      <c r="C176" s="209"/>
      <c r="D176" s="209"/>
      <c r="E176" s="209"/>
      <c r="F176" s="209"/>
      <c r="G176" s="209"/>
      <c r="H176" s="209"/>
      <c r="I176" s="209"/>
      <c r="J176" s="209"/>
      <c r="K176" s="209"/>
      <c r="L176" s="209"/>
      <c r="M176" s="209"/>
      <c r="N176" s="209"/>
      <c r="O176" s="213"/>
      <c r="P176" s="119"/>
    </row>
    <row r="177" spans="1:20" ht="15" customHeight="1" x14ac:dyDescent="0.25">
      <c r="A177" s="234" t="s">
        <v>21</v>
      </c>
      <c r="B177" s="235"/>
      <c r="C177" s="235"/>
      <c r="D177" s="235"/>
      <c r="E177" s="235"/>
      <c r="F177" s="235"/>
      <c r="G177" s="235"/>
      <c r="H177" s="235"/>
      <c r="I177" s="235"/>
      <c r="J177" s="235"/>
      <c r="K177" s="235"/>
      <c r="L177" s="235"/>
      <c r="M177" s="235"/>
      <c r="N177" s="235"/>
      <c r="O177" s="236"/>
    </row>
    <row r="178" spans="1:20" ht="15.75" thickBot="1" x14ac:dyDescent="0.3">
      <c r="A178" s="237"/>
      <c r="B178" s="238"/>
      <c r="C178" s="238"/>
      <c r="D178" s="238"/>
      <c r="E178" s="238"/>
      <c r="F178" s="238"/>
      <c r="G178" s="238"/>
      <c r="H178" s="238"/>
      <c r="I178" s="238"/>
      <c r="J178" s="238"/>
      <c r="K178" s="238"/>
      <c r="L178" s="238"/>
      <c r="M178" s="238"/>
      <c r="N178" s="238"/>
      <c r="O178" s="239"/>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5" t="s">
        <v>2649</v>
      </c>
      <c r="C180" s="255"/>
      <c r="E180" s="5" t="s">
        <v>22</v>
      </c>
      <c r="H180" s="29" t="s">
        <v>27</v>
      </c>
      <c r="J180" s="5" t="s">
        <v>2650</v>
      </c>
      <c r="K180" s="5"/>
      <c r="M180" s="5"/>
      <c r="N180" s="5"/>
      <c r="O180" s="8"/>
      <c r="Q180" s="72">
        <f>C181</f>
        <v>43264</v>
      </c>
      <c r="R180" s="58">
        <f>E181</f>
        <v>1104</v>
      </c>
      <c r="S180" s="58" t="str">
        <f>H181</f>
        <v>Diana Rosa Jimenez Julio</v>
      </c>
      <c r="T180" s="72">
        <f>K181</f>
        <v>43880</v>
      </c>
    </row>
    <row r="181" spans="1:20" x14ac:dyDescent="0.25">
      <c r="A181" s="9"/>
      <c r="C181" s="100">
        <v>43264</v>
      </c>
      <c r="D181" s="5"/>
      <c r="E181" s="98">
        <v>1104</v>
      </c>
      <c r="F181" s="5"/>
      <c r="G181" s="5"/>
      <c r="H181" s="98" t="s">
        <v>2744</v>
      </c>
      <c r="J181" s="5"/>
      <c r="K181" s="100">
        <v>43880</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08" t="s">
        <v>32</v>
      </c>
      <c r="B185" s="209"/>
      <c r="C185" s="209"/>
      <c r="D185" s="209"/>
      <c r="E185" s="209"/>
      <c r="F185" s="209"/>
      <c r="G185" s="209"/>
      <c r="H185" s="209"/>
      <c r="I185" s="209"/>
      <c r="J185" s="209"/>
      <c r="K185" s="209"/>
      <c r="L185" s="209"/>
      <c r="M185" s="209"/>
      <c r="N185" s="209"/>
      <c r="O185" s="213"/>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1" t="s">
        <v>2713</v>
      </c>
      <c r="C187" s="251"/>
      <c r="D187" s="251"/>
      <c r="E187" s="251"/>
      <c r="F187" s="251"/>
      <c r="G187" s="251"/>
      <c r="H187" s="251"/>
      <c r="I187" s="251"/>
      <c r="J187" s="251"/>
      <c r="K187" s="251"/>
      <c r="L187" s="251"/>
      <c r="M187" s="251"/>
      <c r="N187" s="251"/>
      <c r="O187" s="8"/>
    </row>
    <row r="188" spans="1:20" x14ac:dyDescent="0.25">
      <c r="A188" s="9"/>
      <c r="B188" s="252"/>
      <c r="C188" s="252"/>
      <c r="D188" s="252"/>
      <c r="E188" s="252"/>
      <c r="F188" s="252"/>
      <c r="G188" s="252"/>
      <c r="H188" s="252"/>
      <c r="I188" s="252"/>
      <c r="J188" s="252"/>
      <c r="K188" s="252"/>
      <c r="L188" s="252"/>
      <c r="M188" s="252"/>
      <c r="N188" s="252"/>
      <c r="O188" s="8"/>
    </row>
    <row r="189" spans="1:20" x14ac:dyDescent="0.25">
      <c r="A189" s="9"/>
      <c r="B189" s="253" t="s">
        <v>2689</v>
      </c>
      <c r="C189" s="254"/>
      <c r="D189" s="254"/>
      <c r="E189" s="254"/>
      <c r="F189" s="254"/>
      <c r="G189" s="254"/>
      <c r="H189" s="254"/>
      <c r="I189" s="254"/>
      <c r="J189" s="254"/>
      <c r="K189" s="254"/>
      <c r="L189" s="254"/>
      <c r="M189" s="254"/>
      <c r="N189" s="254"/>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Diana Rosa Jimenez Julio</v>
      </c>
      <c r="R198" s="58" t="str">
        <f>H199</f>
        <v xml:space="preserve">             San José de los campanos Kra 100 N33-A175 ap 1 </v>
      </c>
      <c r="S198" s="58" t="str">
        <f>H200</f>
        <v>6450665-3014154053-3176802225</v>
      </c>
      <c r="T198" s="58" t="str">
        <f>K199</f>
        <v>BRR ESCALLON VILLA CL 11 DE NOV No 55-73</v>
      </c>
      <c r="U198" s="58" t="str">
        <f>K200</f>
        <v>fundacionbiopsicosocialjrp@hotmail.com - diany16@hotmail.com</v>
      </c>
    </row>
    <row r="199" spans="1:21" x14ac:dyDescent="0.25">
      <c r="A199" s="9"/>
      <c r="B199" s="30" t="s">
        <v>31</v>
      </c>
      <c r="C199" s="98" t="s">
        <v>2744</v>
      </c>
      <c r="D199" s="22"/>
      <c r="G199" s="30" t="s">
        <v>2633</v>
      </c>
      <c r="H199" s="99" t="s">
        <v>2745</v>
      </c>
      <c r="J199" s="30" t="s">
        <v>2635</v>
      </c>
      <c r="K199" s="98" t="s">
        <v>2747</v>
      </c>
      <c r="L199" s="22"/>
      <c r="M199" s="22"/>
      <c r="N199" s="22"/>
      <c r="O199" s="8"/>
    </row>
    <row r="200" spans="1:21" x14ac:dyDescent="0.25">
      <c r="A200" s="9"/>
      <c r="B200" s="30" t="s">
        <v>2632</v>
      </c>
      <c r="C200" s="98" t="s">
        <v>2744</v>
      </c>
      <c r="D200" s="22"/>
      <c r="G200" s="30" t="s">
        <v>2634</v>
      </c>
      <c r="H200" s="99" t="s">
        <v>2746</v>
      </c>
      <c r="J200" s="30" t="s">
        <v>2636</v>
      </c>
      <c r="K200" s="98" t="s">
        <v>2748</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dataValidations count="20">
    <dataValidation type="list" showInputMessage="1" showErrorMessage="1" sqref="J101:J147 J25:J35 J58:J93" xr:uid="{00000000-0002-0000-0000-000000000000}">
      <formula1>INDIRECT(I25)</formula1>
    </dataValidation>
    <dataValidation type="list" showInputMessage="1" showErrorMessage="1" sqref="I101:I147 I49:I93 I20:I35" xr:uid="{00000000-0002-0000-0000-000001000000}">
      <formula1>DEPARTAMENTO</formula1>
    </dataValidation>
    <dataValidation type="list" showInputMessage="1" showErrorMessage="1" sqref="J57" xr:uid="{00000000-0002-0000-0000-000002000000}">
      <formula1>INDIRECT(DptoSel9)</formula1>
    </dataValidation>
    <dataValidation type="list" showInputMessage="1" showErrorMessage="1" sqref="J56" xr:uid="{00000000-0002-0000-0000-000003000000}">
      <formula1>INDIRECT(DptoSel8)</formula1>
    </dataValidation>
    <dataValidation type="list" showInputMessage="1" showErrorMessage="1" sqref="J55" xr:uid="{00000000-0002-0000-0000-000004000000}">
      <formula1>INDIRECT(DptoSel7)</formula1>
    </dataValidation>
    <dataValidation type="list" showInputMessage="1" showErrorMessage="1" sqref="J54" xr:uid="{00000000-0002-0000-0000-000005000000}">
      <formula1>INDIRECT(DptoSel6)</formula1>
    </dataValidation>
    <dataValidation type="list" showInputMessage="1" showErrorMessage="1" sqref="J53" xr:uid="{00000000-0002-0000-0000-000006000000}">
      <formula1>INDIRECT(DptoSel5)</formula1>
    </dataValidation>
    <dataValidation type="list" showInputMessage="1" showErrorMessage="1" sqref="J52" xr:uid="{00000000-0002-0000-0000-000007000000}">
      <formula1>INDIRECT(DptoSel4)</formula1>
    </dataValidation>
    <dataValidation type="list" showInputMessage="1" showErrorMessage="1" sqref="J51" xr:uid="{00000000-0002-0000-0000-000008000000}">
      <formula1>INDIRECT(DptoSel3)</formula1>
    </dataValidation>
    <dataValidation type="list" showInputMessage="1" showErrorMessage="1" sqref="J50" xr:uid="{00000000-0002-0000-0000-000009000000}">
      <formula1>INDIRECT(DptoSel2)</formula1>
    </dataValidation>
    <dataValidation type="list" showInputMessage="1" showErrorMessage="1" sqref="J49" xr:uid="{00000000-0002-0000-0000-00000A000000}">
      <formula1>INDIRECT(DptoSel1)</formula1>
    </dataValidation>
    <dataValidation showInputMessage="1" showErrorMessage="1" sqref="B38 B20:B35" xr:uid="{00000000-0002-0000-0000-00000B000000}"/>
    <dataValidation type="list" showInputMessage="1" showErrorMessage="1" sqref="J20" xr:uid="{00000000-0002-0000-0000-00000C000000}">
      <formula1>INDIRECT(DEPeseldt1)</formula1>
    </dataValidation>
    <dataValidation type="list" showInputMessage="1" showErrorMessage="1" sqref="J21" xr:uid="{00000000-0002-0000-0000-00000D000000}">
      <formula1>INDIRECT(DEPeseldt2)</formula1>
    </dataValidation>
    <dataValidation type="list" showInputMessage="1" showErrorMessage="1" sqref="J22" xr:uid="{00000000-0002-0000-0000-00000E000000}">
      <formula1>INDIRECT(DEPeseldt3)</formula1>
    </dataValidation>
    <dataValidation type="list" showInputMessage="1" showErrorMessage="1" sqref="J23" xr:uid="{00000000-0002-0000-0000-00000F000000}">
      <formula1>INDIRECT(DEPeseldt4)</formula1>
    </dataValidation>
    <dataValidation type="list" showInputMessage="1" showErrorMessage="1" sqref="J24" xr:uid="{00000000-0002-0000-0000-000010000000}">
      <formula1>INDIRECT(DEPeseldt5)</formula1>
    </dataValidation>
    <dataValidation type="whole" allowBlank="1" showInputMessage="1" showErrorMessage="1" sqref="K101:K147" xr:uid="{00000000-0002-0000-0000-000011000000}">
      <formula1>0</formula1>
      <formula2>9999999999999</formula2>
    </dataValidation>
    <dataValidation type="whole" allowBlank="1" showInputMessage="1" showErrorMessage="1" sqref="K49:K93" xr:uid="{00000000-0002-0000-0000-000012000000}">
      <formula1>0</formula1>
      <formula2>99999999999999900</formula2>
    </dataValidation>
    <dataValidation type="list" showInputMessage="1" showErrorMessage="1" sqref="G155" xr:uid="{00000000-0002-0000-00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5:O147 B58:L93 N58:O93 I22:J35 C105:K147 M105:M147 G49 G50 G51 G52 G53 G102 G103 G104 G54 G55:G57" listDataValidation="1"/>
    <ignoredError sqref="N101 M49" unlockedFormula="1" listDataValidation="1"/>
    <ignoredError sqref="B38" evalError="1"/>
    <ignoredError sqref="N102:N147 M50:M55 N15 M58:M93"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000-000014000000}">
          <x14:formula1>
            <xm:f>Listas!$D$3:$D$5</xm:f>
          </x14:formula1>
          <xm:sqref>N49:N93</xm:sqref>
        </x14:dataValidation>
        <x14:dataValidation type="list" showInputMessage="1" showErrorMessage="1" xr:uid="{00000000-0002-0000-0000-000015000000}">
          <x14:formula1>
            <xm:f>Listas!$D$2</xm:f>
          </x14:formula1>
          <xm:sqref>O101:O147</xm:sqref>
        </x14:dataValidation>
        <x14:dataValidation type="list" showInputMessage="1" showErrorMessage="1" xr:uid="{00000000-0002-0000-0000-000016000000}">
          <x14:formula1>
            <xm:f>Listas!$E$2:$E$3</xm:f>
          </x14:formula1>
          <xm:sqref>J15</xm:sqref>
        </x14:dataValidation>
        <x14:dataValidation type="list" showInputMessage="1" showErrorMessage="1" xr:uid="{00000000-0002-0000-0000-000017000000}">
          <x14:formula1>
            <xm:f>Listas!$A$2:$A$4</xm:f>
          </x14:formula1>
          <xm:sqref>C101:C147 C49:C93</xm:sqref>
        </x14:dataValidation>
        <x14:dataValidation type="list" showInputMessage="1" showErrorMessage="1" xr:uid="{00000000-0002-0000-0000-000018000000}">
          <x14:formula1>
            <xm:f>Listas!$F$2:$F$34</xm:f>
          </x14:formula1>
          <xm:sqref>H15</xm:sqref>
        </x14:dataValidation>
        <x14:dataValidation type="list" showInputMessage="1" showErrorMessage="1" xr:uid="{00000000-0002-0000-0000-000019000000}">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J15" sqref="J1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2" t="s">
        <v>3</v>
      </c>
      <c r="C37" s="272"/>
      <c r="D37" s="272"/>
      <c r="E37" s="272"/>
      <c r="F37" s="272"/>
      <c r="G37" s="5"/>
      <c r="H37" s="214" t="s">
        <v>4</v>
      </c>
      <c r="I37" s="215"/>
      <c r="J37" s="215"/>
      <c r="K37" s="215"/>
      <c r="L37" s="215"/>
      <c r="M37" s="215"/>
      <c r="N37" s="215"/>
      <c r="O37" s="216"/>
    </row>
    <row r="38" spans="1:15" ht="21" customHeight="1" x14ac:dyDescent="0.25">
      <c r="A38" s="9"/>
      <c r="B38" s="273" t="e">
        <f>VLOOKUP(B20,EAS!A2:B1439,2,0)</f>
        <v>#N/A</v>
      </c>
      <c r="C38" s="273"/>
      <c r="D38" s="273"/>
      <c r="E38" s="273"/>
      <c r="F38" s="273"/>
      <c r="G38" s="5"/>
      <c r="H38" s="219"/>
      <c r="I38" s="220"/>
      <c r="J38" s="220"/>
      <c r="K38" s="220"/>
      <c r="L38" s="220"/>
      <c r="M38" s="220"/>
      <c r="N38" s="220"/>
      <c r="O38" s="221"/>
    </row>
    <row r="39" spans="1:15" ht="21" customHeight="1" x14ac:dyDescent="0.25">
      <c r="A39" s="9"/>
      <c r="B39" s="273"/>
      <c r="C39" s="273"/>
      <c r="D39" s="273"/>
      <c r="E39" s="273"/>
      <c r="F39" s="273"/>
      <c r="G39" s="5"/>
      <c r="H39" s="219"/>
      <c r="I39" s="220"/>
      <c r="J39" s="220"/>
      <c r="K39" s="220"/>
      <c r="L39" s="220"/>
      <c r="M39" s="220"/>
      <c r="N39" s="220"/>
      <c r="O39" s="221"/>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08" t="s">
        <v>5</v>
      </c>
      <c r="B42" s="209"/>
      <c r="C42" s="209"/>
      <c r="D42" s="209"/>
      <c r="E42" s="209"/>
      <c r="F42" s="209"/>
      <c r="G42" s="209"/>
      <c r="H42" s="209"/>
      <c r="I42" s="209"/>
      <c r="J42" s="209"/>
      <c r="K42" s="209"/>
      <c r="L42" s="209"/>
      <c r="M42" s="209"/>
      <c r="N42" s="209"/>
      <c r="O42" s="213"/>
    </row>
    <row r="43" spans="1:15" ht="8.25" customHeight="1" thickBot="1" x14ac:dyDescent="0.3"/>
    <row r="44" spans="1:15" s="119" customFormat="1" ht="31.5" customHeight="1" thickBot="1" x14ac:dyDescent="0.3">
      <c r="A44" s="223" t="s">
        <v>6</v>
      </c>
      <c r="B44" s="224"/>
      <c r="C44" s="224"/>
      <c r="D44" s="224"/>
      <c r="E44" s="224"/>
      <c r="F44" s="224"/>
      <c r="G44" s="224"/>
      <c r="H44" s="224"/>
      <c r="I44" s="224"/>
      <c r="J44" s="224"/>
      <c r="K44" s="224"/>
      <c r="L44" s="224"/>
      <c r="M44" s="224"/>
      <c r="N44" s="224"/>
      <c r="O44" s="225"/>
    </row>
    <row r="45" spans="1:15" ht="15" customHeight="1" x14ac:dyDescent="0.25">
      <c r="A45" s="226" t="s">
        <v>2709</v>
      </c>
      <c r="B45" s="227"/>
      <c r="C45" s="227"/>
      <c r="D45" s="227"/>
      <c r="E45" s="227"/>
      <c r="F45" s="227"/>
      <c r="G45" s="227"/>
      <c r="H45" s="227"/>
      <c r="I45" s="227"/>
      <c r="J45" s="227"/>
      <c r="K45" s="227"/>
      <c r="L45" s="227"/>
      <c r="M45" s="227"/>
      <c r="N45" s="227"/>
      <c r="O45" s="228"/>
    </row>
    <row r="46" spans="1:15" x14ac:dyDescent="0.25">
      <c r="A46" s="229"/>
      <c r="B46" s="230"/>
      <c r="C46" s="230"/>
      <c r="D46" s="230"/>
      <c r="E46" s="230"/>
      <c r="F46" s="230"/>
      <c r="G46" s="230"/>
      <c r="H46" s="230"/>
      <c r="I46" s="230"/>
      <c r="J46" s="230"/>
      <c r="K46" s="230"/>
      <c r="L46" s="230"/>
      <c r="M46" s="230"/>
      <c r="N46" s="230"/>
      <c r="O46" s="231"/>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3" t="s">
        <v>2646</v>
      </c>
      <c r="B96" s="224"/>
      <c r="C96" s="224"/>
      <c r="D96" s="224"/>
      <c r="E96" s="224"/>
      <c r="F96" s="224"/>
      <c r="G96" s="224"/>
      <c r="H96" s="224"/>
      <c r="I96" s="224"/>
      <c r="J96" s="224"/>
      <c r="K96" s="224"/>
      <c r="L96" s="224"/>
      <c r="M96" s="224"/>
      <c r="N96" s="224"/>
      <c r="O96" s="225"/>
    </row>
    <row r="97" spans="1:15" ht="15" customHeight="1" x14ac:dyDescent="0.25">
      <c r="A97" s="226" t="s">
        <v>2710</v>
      </c>
      <c r="B97" s="227"/>
      <c r="C97" s="227"/>
      <c r="D97" s="227"/>
      <c r="E97" s="227"/>
      <c r="F97" s="227"/>
      <c r="G97" s="227"/>
      <c r="H97" s="227"/>
      <c r="I97" s="227"/>
      <c r="J97" s="227"/>
      <c r="K97" s="227"/>
      <c r="L97" s="227"/>
      <c r="M97" s="227"/>
      <c r="N97" s="227"/>
      <c r="O97" s="228"/>
    </row>
    <row r="98" spans="1:15" x14ac:dyDescent="0.25">
      <c r="A98" s="229"/>
      <c r="B98" s="230"/>
      <c r="C98" s="230"/>
      <c r="D98" s="230"/>
      <c r="E98" s="230"/>
      <c r="F98" s="230"/>
      <c r="G98" s="230"/>
      <c r="H98" s="230"/>
      <c r="I98" s="230"/>
      <c r="J98" s="230"/>
      <c r="K98" s="230"/>
      <c r="L98" s="230"/>
      <c r="M98" s="230"/>
      <c r="N98" s="230"/>
      <c r="O98" s="231"/>
    </row>
    <row r="99" spans="1:15" s="120" customFormat="1" ht="26.25" customHeight="1" x14ac:dyDescent="0.25">
      <c r="A99" s="1"/>
      <c r="B99" s="1"/>
      <c r="C99" s="1"/>
      <c r="D99" s="1"/>
      <c r="E99" s="1"/>
      <c r="F99" s="1"/>
      <c r="G99" s="1"/>
      <c r="H99" s="1"/>
      <c r="I99" s="232" t="s">
        <v>11</v>
      </c>
      <c r="J99" s="233"/>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08" t="s">
        <v>15</v>
      </c>
      <c r="B143" s="209"/>
      <c r="C143" s="209"/>
      <c r="D143" s="209"/>
      <c r="E143" s="213"/>
      <c r="F143" s="209" t="s">
        <v>17</v>
      </c>
      <c r="G143" s="209"/>
      <c r="H143" s="209"/>
      <c r="I143" s="208" t="s">
        <v>18</v>
      </c>
      <c r="J143" s="209"/>
      <c r="K143" s="209"/>
      <c r="L143" s="209"/>
      <c r="M143" s="209"/>
      <c r="N143" s="209"/>
      <c r="O143" s="213"/>
    </row>
    <row r="144" spans="1:15" ht="51.75" customHeight="1" x14ac:dyDescent="0.25">
      <c r="A144" s="240" t="s">
        <v>2717</v>
      </c>
      <c r="B144" s="241"/>
      <c r="C144" s="241"/>
      <c r="D144" s="241"/>
      <c r="E144" s="242"/>
      <c r="F144" s="243" t="s">
        <v>2718</v>
      </c>
      <c r="G144" s="243"/>
      <c r="H144" s="243"/>
      <c r="I144" s="240" t="s">
        <v>2643</v>
      </c>
      <c r="J144" s="241"/>
      <c r="K144" s="241"/>
      <c r="L144" s="241"/>
      <c r="M144" s="241"/>
      <c r="N144" s="241"/>
      <c r="O144" s="242"/>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0" t="s">
        <v>2626</v>
      </c>
      <c r="C146" s="210"/>
      <c r="D146" s="210"/>
      <c r="E146" s="8"/>
      <c r="F146" s="5"/>
      <c r="G146" s="244" t="s">
        <v>2626</v>
      </c>
      <c r="H146" s="244"/>
      <c r="I146" s="245" t="s">
        <v>1167</v>
      </c>
      <c r="J146" s="246"/>
      <c r="K146" s="246"/>
      <c r="L146" s="246"/>
      <c r="M146" s="246"/>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47" t="s">
        <v>2656</v>
      </c>
      <c r="J148" s="248"/>
      <c r="K148" s="248"/>
      <c r="L148" s="248"/>
      <c r="M148" s="248"/>
      <c r="N148" s="248"/>
      <c r="O148" s="249"/>
      <c r="Q148" s="118" t="s">
        <v>17</v>
      </c>
      <c r="U148" s="123">
        <f>D148</f>
        <v>0</v>
      </c>
    </row>
    <row r="149" spans="1:28" x14ac:dyDescent="0.25">
      <c r="A149" s="9"/>
      <c r="B149" s="250" t="s">
        <v>2712</v>
      </c>
      <c r="C149" s="250"/>
      <c r="D149" s="250"/>
      <c r="E149" s="8"/>
      <c r="F149" s="5"/>
      <c r="H149" s="130" t="s">
        <v>2711</v>
      </c>
      <c r="I149" s="247"/>
      <c r="J149" s="248"/>
      <c r="K149" s="248"/>
      <c r="L149" s="248"/>
      <c r="M149" s="248"/>
      <c r="N149" s="248"/>
      <c r="O149" s="249"/>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08" t="s">
        <v>26</v>
      </c>
      <c r="B153" s="209"/>
      <c r="C153" s="209"/>
      <c r="D153" s="209"/>
      <c r="E153" s="209"/>
      <c r="F153" s="209"/>
      <c r="G153" s="209"/>
      <c r="H153" s="209"/>
      <c r="I153" s="209"/>
      <c r="J153" s="209"/>
      <c r="K153" s="209"/>
      <c r="L153" s="209"/>
      <c r="M153" s="209"/>
      <c r="N153" s="209"/>
      <c r="O153" s="213"/>
    </row>
    <row r="154" spans="1:28" ht="15" customHeight="1" x14ac:dyDescent="0.25">
      <c r="A154" s="234" t="s">
        <v>1169</v>
      </c>
      <c r="B154" s="235"/>
      <c r="C154" s="235"/>
      <c r="D154" s="235"/>
      <c r="E154" s="235"/>
      <c r="F154" s="235"/>
      <c r="G154" s="235"/>
      <c r="H154" s="235"/>
      <c r="I154" s="235"/>
      <c r="J154" s="235"/>
      <c r="K154" s="235"/>
      <c r="L154" s="235"/>
      <c r="M154" s="235"/>
      <c r="N154" s="235"/>
      <c r="O154" s="236"/>
    </row>
    <row r="155" spans="1:28" ht="15.75" thickBot="1" x14ac:dyDescent="0.3">
      <c r="A155" s="237"/>
      <c r="B155" s="238"/>
      <c r="C155" s="238"/>
      <c r="D155" s="238"/>
      <c r="E155" s="238"/>
      <c r="F155" s="238"/>
      <c r="G155" s="238"/>
      <c r="H155" s="238"/>
      <c r="I155" s="238"/>
      <c r="J155" s="238"/>
      <c r="K155" s="238"/>
      <c r="L155" s="238"/>
      <c r="M155" s="238"/>
      <c r="N155" s="238"/>
      <c r="O155" s="239"/>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1" t="s">
        <v>1168</v>
      </c>
      <c r="C157" s="261"/>
      <c r="D157" s="261"/>
      <c r="E157" s="261"/>
      <c r="F157" s="261"/>
      <c r="G157" s="261"/>
      <c r="H157" s="21"/>
      <c r="I157" s="268" t="s">
        <v>1180</v>
      </c>
      <c r="J157" s="269"/>
      <c r="K157" s="269"/>
      <c r="L157" s="269"/>
      <c r="M157" s="269"/>
      <c r="N157" s="27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2" t="s">
        <v>19</v>
      </c>
      <c r="C158" s="263"/>
      <c r="D158" s="264"/>
      <c r="E158" s="268" t="s">
        <v>2628</v>
      </c>
      <c r="F158" s="269"/>
      <c r="G158" s="270"/>
      <c r="H158" s="5"/>
      <c r="I158" s="262" t="s">
        <v>19</v>
      </c>
      <c r="J158" s="263"/>
      <c r="K158" s="26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5"/>
      <c r="C159" s="266"/>
      <c r="D159" s="267"/>
      <c r="E159" s="111" t="s">
        <v>2629</v>
      </c>
      <c r="F159" s="111" t="s">
        <v>2630</v>
      </c>
      <c r="G159" s="111" t="s">
        <v>2631</v>
      </c>
      <c r="H159" s="5"/>
      <c r="I159" s="265"/>
      <c r="J159" s="266"/>
      <c r="K159" s="267"/>
      <c r="L159" s="111" t="s">
        <v>2629</v>
      </c>
      <c r="M159" s="111" t="s">
        <v>2630</v>
      </c>
      <c r="N159" s="111" t="s">
        <v>2631</v>
      </c>
      <c r="O159" s="8"/>
    </row>
    <row r="160" spans="1:28" x14ac:dyDescent="0.25">
      <c r="A160" s="9"/>
      <c r="B160" s="256" t="s">
        <v>1170</v>
      </c>
      <c r="C160" s="256"/>
      <c r="D160" s="256"/>
      <c r="E160" s="25">
        <v>0.02</v>
      </c>
      <c r="F160" s="96"/>
      <c r="G160" s="26" t="str">
        <f>IF(F160&gt;0,SUM(E160+F160),"")</f>
        <v/>
      </c>
      <c r="H160" s="5"/>
      <c r="I160" s="258" t="s">
        <v>1175</v>
      </c>
      <c r="J160" s="259"/>
      <c r="K160" s="26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56" t="s">
        <v>1171</v>
      </c>
      <c r="C161" s="256"/>
      <c r="D161" s="256"/>
      <c r="E161" s="25">
        <v>0.02</v>
      </c>
      <c r="F161" s="96"/>
      <c r="G161" s="26" t="str">
        <f t="shared" ref="G161:G163" si="5">IF(F161&gt;0,SUM(E161+F161),"")</f>
        <v/>
      </c>
      <c r="H161" s="5"/>
      <c r="I161" s="258" t="s">
        <v>1176</v>
      </c>
      <c r="J161" s="259"/>
      <c r="K161" s="26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56" t="s">
        <v>1172</v>
      </c>
      <c r="C162" s="256"/>
      <c r="D162" s="256"/>
      <c r="E162" s="25">
        <v>0.02</v>
      </c>
      <c r="F162" s="96"/>
      <c r="G162" s="26" t="str">
        <f t="shared" si="5"/>
        <v/>
      </c>
      <c r="H162" s="5"/>
      <c r="I162" s="258" t="s">
        <v>1177</v>
      </c>
      <c r="J162" s="259"/>
      <c r="K162" s="260"/>
      <c r="L162" s="25">
        <v>0.02</v>
      </c>
      <c r="M162" s="96"/>
      <c r="N162" s="26" t="str">
        <f t="shared" si="6"/>
        <v/>
      </c>
      <c r="O162" s="8"/>
    </row>
    <row r="163" spans="1:28" x14ac:dyDescent="0.25">
      <c r="A163" s="9"/>
      <c r="B163" s="256" t="s">
        <v>1173</v>
      </c>
      <c r="C163" s="256"/>
      <c r="D163" s="256"/>
      <c r="E163" s="25">
        <v>0.03</v>
      </c>
      <c r="F163" s="96"/>
      <c r="G163" s="26" t="str">
        <f t="shared" si="5"/>
        <v/>
      </c>
      <c r="H163" s="5"/>
      <c r="I163" s="258" t="s">
        <v>1178</v>
      </c>
      <c r="J163" s="259"/>
      <c r="K163" s="260"/>
      <c r="L163" s="25">
        <v>0.02</v>
      </c>
      <c r="M163" s="96"/>
      <c r="N163" s="26" t="str">
        <f t="shared" si="6"/>
        <v/>
      </c>
      <c r="O163" s="8"/>
    </row>
    <row r="164" spans="1:28" x14ac:dyDescent="0.25">
      <c r="A164" s="9"/>
      <c r="B164" s="5"/>
      <c r="C164" s="5"/>
      <c r="D164" s="5"/>
      <c r="E164" s="5"/>
      <c r="F164" s="5"/>
      <c r="G164" s="5"/>
      <c r="H164" s="5"/>
      <c r="I164" s="258" t="s">
        <v>1179</v>
      </c>
      <c r="J164" s="259"/>
      <c r="K164" s="260"/>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1" t="s">
        <v>2641</v>
      </c>
      <c r="L166" s="271"/>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08" t="s">
        <v>20</v>
      </c>
      <c r="B169" s="209"/>
      <c r="C169" s="209"/>
      <c r="D169" s="209"/>
      <c r="E169" s="209"/>
      <c r="F169" s="209"/>
      <c r="G169" s="209"/>
      <c r="H169" s="209"/>
      <c r="I169" s="209"/>
      <c r="J169" s="209"/>
      <c r="K169" s="209"/>
      <c r="L169" s="209"/>
      <c r="M169" s="209"/>
      <c r="N169" s="209"/>
      <c r="O169" s="213"/>
    </row>
    <row r="170" spans="1:28" ht="15" customHeight="1" x14ac:dyDescent="0.25">
      <c r="A170" s="234" t="s">
        <v>21</v>
      </c>
      <c r="B170" s="235"/>
      <c r="C170" s="235"/>
      <c r="D170" s="235"/>
      <c r="E170" s="235"/>
      <c r="F170" s="235"/>
      <c r="G170" s="235"/>
      <c r="H170" s="235"/>
      <c r="I170" s="235"/>
      <c r="J170" s="235"/>
      <c r="K170" s="235"/>
      <c r="L170" s="235"/>
      <c r="M170" s="235"/>
      <c r="N170" s="235"/>
      <c r="O170" s="236"/>
    </row>
    <row r="171" spans="1:28" ht="15.75" thickBot="1" x14ac:dyDescent="0.3">
      <c r="A171" s="237"/>
      <c r="B171" s="238"/>
      <c r="C171" s="238"/>
      <c r="D171" s="238"/>
      <c r="E171" s="238"/>
      <c r="F171" s="238"/>
      <c r="G171" s="238"/>
      <c r="H171" s="238"/>
      <c r="I171" s="238"/>
      <c r="J171" s="238"/>
      <c r="K171" s="238"/>
      <c r="L171" s="238"/>
      <c r="M171" s="238"/>
      <c r="N171" s="238"/>
      <c r="O171" s="239"/>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5" t="s">
        <v>2649</v>
      </c>
      <c r="C173" s="255"/>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08" t="s">
        <v>32</v>
      </c>
      <c r="B178" s="209"/>
      <c r="C178" s="209"/>
      <c r="D178" s="209"/>
      <c r="E178" s="209"/>
      <c r="F178" s="209"/>
      <c r="G178" s="209"/>
      <c r="H178" s="209"/>
      <c r="I178" s="209"/>
      <c r="J178" s="209"/>
      <c r="K178" s="209"/>
      <c r="L178" s="209"/>
      <c r="M178" s="209"/>
      <c r="N178" s="209"/>
      <c r="O178" s="213"/>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1" t="s">
        <v>2688</v>
      </c>
      <c r="C180" s="251"/>
      <c r="D180" s="251"/>
      <c r="E180" s="251"/>
      <c r="F180" s="251"/>
      <c r="G180" s="251"/>
      <c r="H180" s="251"/>
      <c r="I180" s="251"/>
      <c r="J180" s="251"/>
      <c r="K180" s="251"/>
      <c r="L180" s="251"/>
      <c r="M180" s="251"/>
      <c r="N180" s="251"/>
      <c r="O180" s="8"/>
    </row>
    <row r="181" spans="1:21" x14ac:dyDescent="0.25">
      <c r="A181" s="9"/>
      <c r="B181" s="252"/>
      <c r="C181" s="252"/>
      <c r="D181" s="252"/>
      <c r="E181" s="252"/>
      <c r="F181" s="252"/>
      <c r="G181" s="252"/>
      <c r="H181" s="252"/>
      <c r="I181" s="252"/>
      <c r="J181" s="252"/>
      <c r="K181" s="252"/>
      <c r="L181" s="252"/>
      <c r="M181" s="252"/>
      <c r="N181" s="252"/>
      <c r="O181" s="8"/>
    </row>
    <row r="182" spans="1:21" x14ac:dyDescent="0.25">
      <c r="A182" s="9"/>
      <c r="B182" s="253" t="s">
        <v>2689</v>
      </c>
      <c r="C182" s="254"/>
      <c r="D182" s="254"/>
      <c r="E182" s="254"/>
      <c r="F182" s="254"/>
      <c r="G182" s="254"/>
      <c r="H182" s="254"/>
      <c r="I182" s="254"/>
      <c r="J182" s="254"/>
      <c r="K182" s="254"/>
      <c r="L182" s="254"/>
      <c r="M182" s="254"/>
      <c r="N182" s="254"/>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08" t="s">
        <v>5</v>
      </c>
      <c r="B42" s="209"/>
      <c r="C42" s="209"/>
      <c r="D42" s="209"/>
      <c r="E42" s="209"/>
      <c r="F42" s="209"/>
      <c r="G42" s="209"/>
      <c r="H42" s="209"/>
      <c r="I42" s="209"/>
      <c r="J42" s="209"/>
      <c r="K42" s="209"/>
      <c r="L42" s="209"/>
      <c r="M42" s="209"/>
      <c r="N42" s="209"/>
      <c r="O42" s="213"/>
      <c r="P42" s="19"/>
    </row>
    <row r="43" spans="1:16" ht="8.25" customHeight="1" thickBot="1" x14ac:dyDescent="0.3"/>
    <row r="44" spans="1:16" s="119" customFormat="1" ht="31.5" customHeight="1" thickBot="1" x14ac:dyDescent="0.3">
      <c r="A44" s="223" t="s">
        <v>6</v>
      </c>
      <c r="B44" s="224"/>
      <c r="C44" s="224"/>
      <c r="D44" s="224"/>
      <c r="E44" s="224"/>
      <c r="F44" s="224"/>
      <c r="G44" s="224"/>
      <c r="H44" s="224"/>
      <c r="I44" s="224"/>
      <c r="J44" s="224"/>
      <c r="K44" s="224"/>
      <c r="L44" s="224"/>
      <c r="M44" s="224"/>
      <c r="N44" s="224"/>
      <c r="O44" s="225"/>
      <c r="P44" s="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HNAejLfxJmFoBNT9rrw261LxF4uDvUGVvq4QP1wOTpb9dh5b9jSyR1Wu25g2Nr+WpSTZQWc8kwOy29P54rkWvQ==" saltValue="ODwggl+7S63Wt6vWJjvPc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4" t="s">
        <v>5</v>
      </c>
      <c r="B42" s="325"/>
      <c r="C42" s="325"/>
      <c r="D42" s="325"/>
      <c r="E42" s="325"/>
      <c r="F42" s="325"/>
      <c r="G42" s="325"/>
      <c r="H42" s="325"/>
      <c r="I42" s="325"/>
      <c r="J42" s="325"/>
      <c r="K42" s="325"/>
      <c r="L42" s="325"/>
      <c r="M42" s="325"/>
      <c r="N42" s="325"/>
      <c r="O42" s="326"/>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sheetProtection algorithmName="SHA-512" hashValue="XGMPNlg4zGHPhBsd4n2aXM8o89rr/nmyfYkjzBQ7XvZn5Bj4KnNR52rgOpVIF3AQZHedMsnUkI0gyZHRRcF3zQ==" saltValue="ydR9+RPnaBm/PRUPXxvvk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7">IF(F166&gt;0,SUM(E166+F166),"")</f>
        <v/>
      </c>
      <c r="H166" s="141"/>
      <c r="I166" s="289" t="s">
        <v>1176</v>
      </c>
      <c r="J166" s="290"/>
      <c r="K166" s="291"/>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7"/>
        <v/>
      </c>
      <c r="H167" s="141"/>
      <c r="I167" s="289" t="s">
        <v>1177</v>
      </c>
      <c r="J167" s="290"/>
      <c r="K167" s="291"/>
      <c r="L167" s="183">
        <v>0.02</v>
      </c>
      <c r="M167" s="96"/>
      <c r="N167" s="184" t="str">
        <f t="shared" si="8"/>
        <v/>
      </c>
      <c r="O167" s="143"/>
    </row>
    <row r="168" spans="1:28" x14ac:dyDescent="0.25">
      <c r="A168" s="173"/>
      <c r="B168" s="288" t="s">
        <v>1173</v>
      </c>
      <c r="C168" s="288"/>
      <c r="D168" s="288"/>
      <c r="E168" s="183">
        <v>0.03</v>
      </c>
      <c r="F168" s="96"/>
      <c r="G168" s="184" t="str">
        <f t="shared" si="7"/>
        <v/>
      </c>
      <c r="H168" s="141"/>
      <c r="I168" s="289" t="s">
        <v>1178</v>
      </c>
      <c r="J168" s="290"/>
      <c r="K168" s="291"/>
      <c r="L168" s="183">
        <v>0.02</v>
      </c>
      <c r="M168" s="96"/>
      <c r="N168" s="184" t="str">
        <f t="shared" si="8"/>
        <v/>
      </c>
      <c r="O168" s="143"/>
    </row>
    <row r="169" spans="1:28" x14ac:dyDescent="0.25">
      <c r="A169" s="173"/>
      <c r="B169" s="141"/>
      <c r="C169" s="141"/>
      <c r="D169" s="141"/>
      <c r="E169" s="141"/>
      <c r="F169" s="141"/>
      <c r="G169" s="141"/>
      <c r="H169" s="141"/>
      <c r="I169" s="289" t="s">
        <v>1179</v>
      </c>
      <c r="J169" s="290"/>
      <c r="K169" s="291"/>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ylNohCexvaMdFGw/jaUpBsapcAZAEA2R/WGKjwDtT+wv8LefgqEOs0yomY8Pb7KEP1d8Ip0aWfy4uIgqhAKcXg==" saltValue="J8E5VqKLcfYNMd1u5VKl4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75" t="s">
        <v>15</v>
      </c>
      <c r="B149" s="276"/>
      <c r="C149" s="276"/>
      <c r="D149" s="276"/>
      <c r="E149" s="277"/>
      <c r="F149" s="276" t="s">
        <v>17</v>
      </c>
      <c r="G149" s="276"/>
      <c r="H149" s="276"/>
      <c r="I149" s="275" t="s">
        <v>18</v>
      </c>
      <c r="J149" s="276"/>
      <c r="K149" s="276"/>
      <c r="L149" s="276"/>
      <c r="M149" s="276"/>
      <c r="N149" s="276"/>
      <c r="O149" s="277"/>
      <c r="P149" s="19"/>
    </row>
    <row r="150" spans="1:21" ht="51.75" customHeight="1" x14ac:dyDescent="0.25">
      <c r="A150" s="240" t="s">
        <v>2717</v>
      </c>
      <c r="B150" s="241"/>
      <c r="C150" s="241"/>
      <c r="D150" s="241"/>
      <c r="E150" s="242"/>
      <c r="F150" s="243" t="s">
        <v>2718</v>
      </c>
      <c r="G150" s="243"/>
      <c r="H150" s="243"/>
      <c r="I150" s="310" t="s">
        <v>2643</v>
      </c>
      <c r="J150" s="311"/>
      <c r="K150" s="311"/>
      <c r="L150" s="311"/>
      <c r="M150" s="311"/>
      <c r="N150" s="311"/>
      <c r="O150" s="312"/>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313" t="s">
        <v>2626</v>
      </c>
      <c r="C152" s="313"/>
      <c r="D152" s="313"/>
      <c r="E152" s="143"/>
      <c r="F152" s="141"/>
      <c r="G152" s="314" t="s">
        <v>2626</v>
      </c>
      <c r="H152" s="314"/>
      <c r="I152" s="315" t="s">
        <v>1167</v>
      </c>
      <c r="J152" s="316"/>
      <c r="K152" s="316"/>
      <c r="L152" s="316"/>
      <c r="M152" s="316"/>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17" t="s">
        <v>2656</v>
      </c>
      <c r="J154" s="318"/>
      <c r="K154" s="318"/>
      <c r="L154" s="318"/>
      <c r="M154" s="318"/>
      <c r="N154" s="318"/>
      <c r="O154" s="319"/>
      <c r="Q154" s="118" t="s">
        <v>17</v>
      </c>
      <c r="U154" s="123">
        <f>D154</f>
        <v>0</v>
      </c>
    </row>
    <row r="155" spans="1:21" x14ac:dyDescent="0.25">
      <c r="A155" s="173"/>
      <c r="B155" s="320" t="s">
        <v>2712</v>
      </c>
      <c r="C155" s="320"/>
      <c r="D155" s="320"/>
      <c r="E155" s="143"/>
      <c r="F155" s="141"/>
      <c r="G155" s="149"/>
      <c r="H155" s="175" t="s">
        <v>2711</v>
      </c>
      <c r="I155" s="317"/>
      <c r="J155" s="318"/>
      <c r="K155" s="318"/>
      <c r="L155" s="318"/>
      <c r="M155" s="318"/>
      <c r="N155" s="318"/>
      <c r="O155" s="319"/>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75" t="s">
        <v>26</v>
      </c>
      <c r="B159" s="276"/>
      <c r="C159" s="276"/>
      <c r="D159" s="276"/>
      <c r="E159" s="276"/>
      <c r="F159" s="276"/>
      <c r="G159" s="276"/>
      <c r="H159" s="276"/>
      <c r="I159" s="276"/>
      <c r="J159" s="276"/>
      <c r="K159" s="276"/>
      <c r="L159" s="276"/>
      <c r="M159" s="276"/>
      <c r="N159" s="276"/>
      <c r="O159" s="277"/>
      <c r="P159" s="19"/>
    </row>
    <row r="160" spans="1:21" ht="15" customHeight="1" x14ac:dyDescent="0.25">
      <c r="A160" s="282" t="s">
        <v>1169</v>
      </c>
      <c r="B160" s="283"/>
      <c r="C160" s="283"/>
      <c r="D160" s="283"/>
      <c r="E160" s="283"/>
      <c r="F160" s="283"/>
      <c r="G160" s="283"/>
      <c r="H160" s="283"/>
      <c r="I160" s="283"/>
      <c r="J160" s="283"/>
      <c r="K160" s="283"/>
      <c r="L160" s="283"/>
      <c r="M160" s="283"/>
      <c r="N160" s="283"/>
      <c r="O160" s="284"/>
    </row>
    <row r="161" spans="1:28" ht="15.75" thickBot="1" x14ac:dyDescent="0.3">
      <c r="A161" s="285"/>
      <c r="B161" s="286"/>
      <c r="C161" s="286"/>
      <c r="D161" s="286"/>
      <c r="E161" s="286"/>
      <c r="F161" s="286"/>
      <c r="G161" s="286"/>
      <c r="H161" s="286"/>
      <c r="I161" s="286"/>
      <c r="J161" s="286"/>
      <c r="K161" s="286"/>
      <c r="L161" s="286"/>
      <c r="M161" s="286"/>
      <c r="N161" s="286"/>
      <c r="O161" s="287"/>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292" t="s">
        <v>1168</v>
      </c>
      <c r="C163" s="292"/>
      <c r="D163" s="292"/>
      <c r="E163" s="292"/>
      <c r="F163" s="292"/>
      <c r="G163" s="292"/>
      <c r="H163" s="181"/>
      <c r="I163" s="293" t="s">
        <v>1180</v>
      </c>
      <c r="J163" s="294"/>
      <c r="K163" s="294"/>
      <c r="L163" s="294"/>
      <c r="M163" s="294"/>
      <c r="N163" s="29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296" t="s">
        <v>19</v>
      </c>
      <c r="C164" s="297"/>
      <c r="D164" s="298"/>
      <c r="E164" s="293" t="s">
        <v>2628</v>
      </c>
      <c r="F164" s="294"/>
      <c r="G164" s="295"/>
      <c r="H164" s="141"/>
      <c r="I164" s="296" t="s">
        <v>19</v>
      </c>
      <c r="J164" s="297"/>
      <c r="K164" s="29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299"/>
      <c r="C165" s="300"/>
      <c r="D165" s="301"/>
      <c r="E165" s="182" t="s">
        <v>2629</v>
      </c>
      <c r="F165" s="182" t="s">
        <v>2630</v>
      </c>
      <c r="G165" s="182" t="s">
        <v>2631</v>
      </c>
      <c r="H165" s="141"/>
      <c r="I165" s="299"/>
      <c r="J165" s="300"/>
      <c r="K165" s="301"/>
      <c r="L165" s="182" t="s">
        <v>2629</v>
      </c>
      <c r="M165" s="182" t="s">
        <v>2630</v>
      </c>
      <c r="N165" s="182" t="s">
        <v>2631</v>
      </c>
      <c r="O165" s="143"/>
    </row>
    <row r="166" spans="1:28" x14ac:dyDescent="0.25">
      <c r="A166" s="173"/>
      <c r="B166" s="288" t="s">
        <v>1170</v>
      </c>
      <c r="C166" s="288"/>
      <c r="D166" s="288"/>
      <c r="E166" s="183">
        <v>0.02</v>
      </c>
      <c r="F166" s="96"/>
      <c r="G166" s="184" t="str">
        <f>IF(F166&gt;0,SUM(E166+F166),"")</f>
        <v/>
      </c>
      <c r="H166" s="141"/>
      <c r="I166" s="289" t="s">
        <v>1175</v>
      </c>
      <c r="J166" s="290"/>
      <c r="K166" s="291"/>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288" t="s">
        <v>1171</v>
      </c>
      <c r="C167" s="288"/>
      <c r="D167" s="288"/>
      <c r="E167" s="183">
        <v>0.02</v>
      </c>
      <c r="F167" s="96"/>
      <c r="G167" s="184" t="str">
        <f t="shared" ref="G167:G169" si="5">IF(F167&gt;0,SUM(E167+F167),"")</f>
        <v/>
      </c>
      <c r="H167" s="141"/>
      <c r="I167" s="289" t="s">
        <v>1176</v>
      </c>
      <c r="J167" s="290"/>
      <c r="K167" s="291"/>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288" t="s">
        <v>1172</v>
      </c>
      <c r="C168" s="288"/>
      <c r="D168" s="288"/>
      <c r="E168" s="183">
        <v>0.02</v>
      </c>
      <c r="F168" s="96"/>
      <c r="G168" s="184" t="str">
        <f t="shared" si="5"/>
        <v/>
      </c>
      <c r="H168" s="141"/>
      <c r="I168" s="289" t="s">
        <v>1177</v>
      </c>
      <c r="J168" s="290"/>
      <c r="K168" s="291"/>
      <c r="L168" s="183">
        <v>0.02</v>
      </c>
      <c r="M168" s="96"/>
      <c r="N168" s="184" t="str">
        <f t="shared" si="6"/>
        <v/>
      </c>
      <c r="O168" s="143"/>
    </row>
    <row r="169" spans="1:28" x14ac:dyDescent="0.25">
      <c r="A169" s="173"/>
      <c r="B169" s="288" t="s">
        <v>1173</v>
      </c>
      <c r="C169" s="288"/>
      <c r="D169" s="288"/>
      <c r="E169" s="183">
        <v>0.03</v>
      </c>
      <c r="F169" s="96"/>
      <c r="G169" s="184" t="str">
        <f t="shared" si="5"/>
        <v/>
      </c>
      <c r="H169" s="141"/>
      <c r="I169" s="289" t="s">
        <v>1178</v>
      </c>
      <c r="J169" s="290"/>
      <c r="K169" s="291"/>
      <c r="L169" s="183">
        <v>0.02</v>
      </c>
      <c r="M169" s="96"/>
      <c r="N169" s="184" t="str">
        <f t="shared" si="6"/>
        <v/>
      </c>
      <c r="O169" s="143"/>
    </row>
    <row r="170" spans="1:28" x14ac:dyDescent="0.25">
      <c r="A170" s="173"/>
      <c r="B170" s="141"/>
      <c r="C170" s="141"/>
      <c r="D170" s="141"/>
      <c r="E170" s="141"/>
      <c r="F170" s="141"/>
      <c r="G170" s="141"/>
      <c r="H170" s="141"/>
      <c r="I170" s="289" t="s">
        <v>1179</v>
      </c>
      <c r="J170" s="290"/>
      <c r="K170" s="291"/>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57" t="s">
        <v>2641</v>
      </c>
      <c r="L172" s="257"/>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75" t="s">
        <v>20</v>
      </c>
      <c r="B175" s="276"/>
      <c r="C175" s="276"/>
      <c r="D175" s="276"/>
      <c r="E175" s="276"/>
      <c r="F175" s="276"/>
      <c r="G175" s="276"/>
      <c r="H175" s="276"/>
      <c r="I175" s="276"/>
      <c r="J175" s="276"/>
      <c r="K175" s="276"/>
      <c r="L175" s="276"/>
      <c r="M175" s="276"/>
      <c r="N175" s="276"/>
      <c r="O175" s="277"/>
      <c r="P175" s="19"/>
    </row>
    <row r="176" spans="1:28" ht="15" customHeight="1" x14ac:dyDescent="0.25">
      <c r="A176" s="282" t="s">
        <v>21</v>
      </c>
      <c r="B176" s="283"/>
      <c r="C176" s="283"/>
      <c r="D176" s="283"/>
      <c r="E176" s="283"/>
      <c r="F176" s="283"/>
      <c r="G176" s="283"/>
      <c r="H176" s="283"/>
      <c r="I176" s="283"/>
      <c r="J176" s="283"/>
      <c r="K176" s="283"/>
      <c r="L176" s="283"/>
      <c r="M176" s="283"/>
      <c r="N176" s="283"/>
      <c r="O176" s="284"/>
    </row>
    <row r="177" spans="1:20" ht="15.75" thickBot="1" x14ac:dyDescent="0.3">
      <c r="A177" s="285"/>
      <c r="B177" s="286"/>
      <c r="C177" s="286"/>
      <c r="D177" s="286"/>
      <c r="E177" s="286"/>
      <c r="F177" s="286"/>
      <c r="G177" s="286"/>
      <c r="H177" s="286"/>
      <c r="I177" s="286"/>
      <c r="J177" s="286"/>
      <c r="K177" s="286"/>
      <c r="L177" s="286"/>
      <c r="M177" s="286"/>
      <c r="N177" s="286"/>
      <c r="O177" s="287"/>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274" t="s">
        <v>2649</v>
      </c>
      <c r="C179" s="274"/>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75" t="s">
        <v>32</v>
      </c>
      <c r="B184" s="276"/>
      <c r="C184" s="276"/>
      <c r="D184" s="276"/>
      <c r="E184" s="276"/>
      <c r="F184" s="276"/>
      <c r="G184" s="276"/>
      <c r="H184" s="276"/>
      <c r="I184" s="276"/>
      <c r="J184" s="276"/>
      <c r="K184" s="276"/>
      <c r="L184" s="276"/>
      <c r="M184" s="276"/>
      <c r="N184" s="276"/>
      <c r="O184" s="277"/>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278" t="s">
        <v>2688</v>
      </c>
      <c r="C186" s="278"/>
      <c r="D186" s="278"/>
      <c r="E186" s="278"/>
      <c r="F186" s="278"/>
      <c r="G186" s="278"/>
      <c r="H186" s="278"/>
      <c r="I186" s="278"/>
      <c r="J186" s="278"/>
      <c r="K186" s="278"/>
      <c r="L186" s="278"/>
      <c r="M186" s="278"/>
      <c r="N186" s="278"/>
      <c r="O186" s="143"/>
    </row>
    <row r="187" spans="1:20" x14ac:dyDescent="0.25">
      <c r="A187" s="173"/>
      <c r="B187" s="279"/>
      <c r="C187" s="279"/>
      <c r="D187" s="279"/>
      <c r="E187" s="279"/>
      <c r="F187" s="279"/>
      <c r="G187" s="279"/>
      <c r="H187" s="279"/>
      <c r="I187" s="279"/>
      <c r="J187" s="279"/>
      <c r="K187" s="279"/>
      <c r="L187" s="279"/>
      <c r="M187" s="279"/>
      <c r="N187" s="279"/>
      <c r="O187" s="143"/>
    </row>
    <row r="188" spans="1:20" x14ac:dyDescent="0.25">
      <c r="A188" s="173"/>
      <c r="B188" s="280" t="s">
        <v>2689</v>
      </c>
      <c r="C188" s="281"/>
      <c r="D188" s="281"/>
      <c r="E188" s="281"/>
      <c r="F188" s="281"/>
      <c r="G188" s="281"/>
      <c r="H188" s="281"/>
      <c r="I188" s="281"/>
      <c r="J188" s="281"/>
      <c r="K188" s="281"/>
      <c r="L188" s="281"/>
      <c r="M188" s="281"/>
      <c r="N188" s="281"/>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sheetProtection algorithmName="SHA-512" hashValue="7HjY5zET+tY99Z5pkdBFM3YcYARow8mSeQYJ1cp6dFJSg13We5ejhARSpgGZGPsUPrWJaoQ1mhGcimRNh4PQ3A==" saltValue="ZM0p0g398VqAWXsMamZFF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HP</cp:lastModifiedBy>
  <cp:lastPrinted>2020-12-26T16:05:21Z</cp:lastPrinted>
  <dcterms:created xsi:type="dcterms:W3CDTF">2020-10-14T21:57:42Z</dcterms:created>
  <dcterms:modified xsi:type="dcterms:W3CDTF">2020-12-26T20:00:32Z</dcterms:modified>
</cp:coreProperties>
</file>