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231"/>
  <workbookPr codeName="ThisWorkbook"/>
  <mc:AlternateContent xmlns:mc="http://schemas.openxmlformats.org/markup-compatibility/2006">
    <mc:Choice Requires="x15">
      <x15ac:absPath xmlns:x15ac="http://schemas.microsoft.com/office/spreadsheetml/2010/11/ac" url="C:\Users\HP\Desktop\licitacion icbf 2021\invitacion 77\"/>
    </mc:Choice>
  </mc:AlternateContent>
  <xr:revisionPtr revIDLastSave="0" documentId="13_ncr:1_{AEC3BF91-85D9-45DE-84F3-C2E8EC037A9F}"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0" i="12"/>
  <c r="M51" i="12"/>
  <c r="M52" i="12"/>
  <c r="M53" i="12"/>
  <c r="M54" i="12"/>
  <c r="M55"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M49" i="12"/>
  <c r="G50" i="12"/>
  <c r="G51" i="12"/>
  <c r="G49" i="12"/>
  <c r="B38" i="25" l="1"/>
  <c r="B38" i="12"/>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C171" i="23" s="1"/>
  <c r="U163" i="23" s="1"/>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2" l="1"/>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M171" i="26"/>
  <c r="W166" i="26" s="1"/>
  <c r="M172" i="25"/>
  <c r="W167" i="25" s="1"/>
  <c r="E171" i="24"/>
  <c r="V163" i="24" s="1"/>
  <c r="M171" i="24"/>
  <c r="W166" i="24" s="1"/>
  <c r="E171" i="23"/>
  <c r="V163" i="23" s="1"/>
  <c r="M171" i="22"/>
  <c r="W166" i="22" s="1"/>
  <c r="E166" i="21"/>
  <c r="V158" i="21" s="1"/>
  <c r="E171" i="26" l="1"/>
  <c r="V163" i="26"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<sst xmlns="http://schemas.openxmlformats.org/spreadsheetml/2006/main" count="4040" uniqueCount="2753">
  <si>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</si>
  <si>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</si>
  <si>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</si>
  <si>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</si>
  <si>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</si>
  <si>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</si>
  <si>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</si>
  <si>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</si>
  <si>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</si>
  <si>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</si>
  <si>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</si>
  <si>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</si>
  <si>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</si>
  <si>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</si>
  <si>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</si>
  <si>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</si>
  <si>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</si>
  <si>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</si>
  <si>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</si>
  <si>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</si>
  <si>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</si>
  <si>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</si>
  <si>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</si>
  <si>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</si>
  <si>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</si>
  <si>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</si>
  <si>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</si>
  <si>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</si>
  <si>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</si>
  <si>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</si>
  <si>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</si>
  <si>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</si>
  <si>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</si>
  <si>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</si>
  <si>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</si>
  <si>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</si>
  <si>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</si>
  <si>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</si>
  <si>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</si>
  <si>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</si>
  <si>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</si>
  <si>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</si>
  <si>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</si>
  <si>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</si>
  <si>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</si>
  <si>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</si>
  <si>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</si>
  <si>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</si>
  <si>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</si>
  <si>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</si>
  <si>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</si>
  <si>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</si>
  <si>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</si>
  <si>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</si>
  <si>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</si>
  <si>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</si>
  <si>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</si>
  <si>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</si>
  <si>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</si>
  <si>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</si>
  <si>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</si>
  <si>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</si>
  <si>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</si>
  <si>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</si>
  <si>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</si>
  <si>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</si>
  <si>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</si>
  <si>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</si>
  <si>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</si>
  <si>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</si>
  <si>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</si>
  <si>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</si>
  <si>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</si>
  <si>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</si>
  <si>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</si>
  <si>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</si>
  <si>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</si>
  <si>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</si>
  <si>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</si>
  <si>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</si>
  <si>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</si>
  <si>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</si>
  <si>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</si>
  <si>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</si>
  <si>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</si>
  <si>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</si>
  <si>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</si>
  <si>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</si>
  <si>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</si>
  <si>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</si>
  <si>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</si>
  <si>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</si>
  <si>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</si>
  <si>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</si>
  <si>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</si>
  <si>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</si>
  <si>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</si>
  <si>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</si>
  <si>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</si>
  <si>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</si>
  <si>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</si>
  <si>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</si>
  <si>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</si>
  <si>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</si>
  <si>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</si>
  <si>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</si>
  <si>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</si>
  <si>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</si>
  <si>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</si>
  <si>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</si>
  <si>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</si>
  <si>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</si>
  <si>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</si>
  <si>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</si>
  <si>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</si>
  <si>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</si>
  <si>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</si>
  <si>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</si>
  <si>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</si>
  <si>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</si>
  <si>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</si>
  <si>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</si>
  <si>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</si>
  <si>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</si>
  <si>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</si>
  <si>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</si>
  <si>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</si>
  <si>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</si>
  <si>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</si>
  <si>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</si>
  <si>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</si>
  <si>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</si>
  <si>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</si>
  <si>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</si>
  <si>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</si>
  <si>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</si>
  <si>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</si>
  <si>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</si>
  <si>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</si>
  <si>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</si>
  <si>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</si>
  <si>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</si>
  <si>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</si>
  <si>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</si>
  <si>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</si>
  <si>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</si>
  <si>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</si>
  <si>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</si>
  <si>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</si>
  <si>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</si>
  <si>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</si>
  <si>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</si>
  <si>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</si>
  <si>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</si>
  <si>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</si>
  <si>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</si>
  <si>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</si>
  <si>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</si>
  <si>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</si>
  <si>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</si>
  <si>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</si>
  <si>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</si>
  <si>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</si>
  <si>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</si>
  <si>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</si>
  <si>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</si>
  <si>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</si>
  <si>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</si>
  <si>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</si>
  <si>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</si>
  <si>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</si>
  <si>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</si>
  <si>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</si>
  <si>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</si>
  <si>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</si>
  <si>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</si>
  <si>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</si>
  <si>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</si>
  <si>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</si>
  <si>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</si>
  <si>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</si>
  <si>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</si>
  <si>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</si>
  <si>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</si>
  <si>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</si>
  <si>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</si>
  <si>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</si>
  <si>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</si>
  <si>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</si>
  <si>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</si>
  <si>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</si>
  <si>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</si>
  <si>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</si>
  <si>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</si>
  <si>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</si>
  <si>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</si>
  <si>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</si>
  <si>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</si>
  <si>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</si>
  <si>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</si>
  <si>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</si>
  <si>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</si>
  <si>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</si>
  <si>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</si>
  <si>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</si>
  <si>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</si>
  <si>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</si>
  <si>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</si>
  <si>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</si>
  <si>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</si>
  <si>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</si>
  <si>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</si>
  <si>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</si>
  <si>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</si>
  <si>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</si>
  <si>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</si>
  <si>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</si>
  <si>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</si>
  <si>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</si>
  <si>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</si>
  <si>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</si>
  <si>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</si>
  <si>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</si>
  <si>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</si>
  <si>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</si>
  <si>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</si>
  <si>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</si>
  <si>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</si>
  <si>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</si>
  <si>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</si>
  <si>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</si>
  <si>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</si>
  <si>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</si>
  <si>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</si>
  <si>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</si>
  <si>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</si>
  <si>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</si>
  <si>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</si>
  <si>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</si>
  <si>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</si>
  <si>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</si>
  <si>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</si>
  <si>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</si>
  <si>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</si>
  <si>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</si>
  <si>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</si>
  <si>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</si>
  <si>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</si>
  <si>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</si>
  <si>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</si>
  <si>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</si>
  <si>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</si>
  <si>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</si>
  <si>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</si>
  <si>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</si>
  <si>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</si>
  <si>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</si>
  <si>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</si>
  <si>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</si>
  <si>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</si>
  <si>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</si>
  <si>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</si>
  <si>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</si>
  <si>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</si>
  <si>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</si>
  <si>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</si>
  <si>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</si>
  <si>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</si>
  <si>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</si>
  <si>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</si>
  <si>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</si>
  <si>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</si>
  <si>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</si>
  <si>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</si>
  <si>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</si>
  <si>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</si>
  <si>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</si>
  <si>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</si>
  <si>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</si>
  <si>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</si>
  <si>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</si>
  <si>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</si>
  <si>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</si>
  <si>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</si>
  <si>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</si>
  <si>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</si>
  <si>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</si>
  <si>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</si>
  <si>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</si>
  <si>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</si>
  <si>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</si>
  <si>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</si>
  <si>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</si>
  <si>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</si>
  <si>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</si>
  <si>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</si>
  <si>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</si>
  <si>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</si>
  <si>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</si>
  <si>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</si>
  <si>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</si>
  <si>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</si>
  <si>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</si>
  <si>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</si>
  <si>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</si>
  <si>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</si>
  <si>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</si>
  <si>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</si>
  <si>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</si>
  <si>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</si>
  <si>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</si>
  <si>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</si>
  <si>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</si>
  <si>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</si>
  <si>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</si>
  <si>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</si>
  <si>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</si>
  <si>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</si>
  <si>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</si>
  <si>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</si>
  <si>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</si>
  <si>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</si>
  <si>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</si>
  <si>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</si>
  <si>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</si>
  <si>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</si>
  <si>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</si>
  <si>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</si>
  <si>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</si>
  <si>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</si>
  <si>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</si>
  <si>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</si>
  <si>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</si>
  <si>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</si>
  <si>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</si>
  <si>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</si>
  <si>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</si>
  <si>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</si>
  <si>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</si>
  <si>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</si>
  <si>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</si>
  <si>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</si>
  <si>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</si>
  <si>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</si>
  <si>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</si>
  <si>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</si>
  <si>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</si>
  <si>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</si>
  <si>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</si>
  <si>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</si>
  <si>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</si>
  <si>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</si>
  <si>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</si>
  <si>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</si>
  <si>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</si>
  <si>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</si>
  <si>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</si>
  <si>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</si>
  <si>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</si>
  <si>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</si>
  <si>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</si>
  <si>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</si>
  <si>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</si>
  <si>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</si>
  <si>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</si>
  <si>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</si>
  <si>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</si>
  <si>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</si>
  <si>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</si>
  <si>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</si>
  <si>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</si>
  <si>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</si>
  <si>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</si>
  <si>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</si>
  <si>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</si>
  <si>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</si>
  <si>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</si>
  <si>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</si>
  <si>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</si>
  <si>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</si>
  <si>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</si>
  <si>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</si>
  <si>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</si>
  <si>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</si>
  <si>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</si>
  <si>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</si>
  <si>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</si>
  <si>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</si>
  <si>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</si>
  <si>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</si>
  <si>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</si>
  <si>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</si>
  <si>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</si>
  <si>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</si>
  <si>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</si>
  <si>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</si>
  <si>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</si>
  <si>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</si>
  <si>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</si>
  <si>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</si>
  <si>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</si>
  <si>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</si>
  <si>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</si>
  <si>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</si>
  <si>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</si>
  <si>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</si>
  <si>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</si>
  <si>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</si>
  <si>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</si>
  <si>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</si>
  <si>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</si>
  <si>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</si>
  <si>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</si>
  <si>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</si>
  <si>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</si>
  <si>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</si>
  <si>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</si>
  <si>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</si>
  <si>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</si>
  <si>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</si>
  <si>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</si>
  <si>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</si>
  <si>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</si>
  <si>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</si>
  <si>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</si>
  <si>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</si>
  <si>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</si>
  <si>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</si>
  <si>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</si>
  <si>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</si>
  <si>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</si>
  <si>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</si>
  <si>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</si>
  <si>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</si>
  <si>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</si>
  <si>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</si>
  <si>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</si>
  <si>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</si>
  <si>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</si>
  <si>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</si>
  <si>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</si>
  <si>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</si>
  <si>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</si>
  <si>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</si>
  <si>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</si>
  <si>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</si>
  <si>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</si>
  <si>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</si>
  <si>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</si>
  <si>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</si>
  <si>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</si>
  <si>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</si>
  <si>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</si>
  <si>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</si>
  <si>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</si>
  <si>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</si>
  <si>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</si>
  <si>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</si>
  <si>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</si>
  <si>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</si>
  <si>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</si>
  <si>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</si>
  <si>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</si>
  <si>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</si>
  <si>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</si>
  <si>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</si>
  <si>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</si>
  <si>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</si>
  <si>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</si>
  <si>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</si>
  <si>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</si>
  <si>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</si>
  <si>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</si>
  <si>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</si>
  <si>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</si>
  <si>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</si>
  <si>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</si>
  <si>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</si>
  <si>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</si>
  <si>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</si>
  <si>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</si>
  <si>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</si>
  <si>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</si>
  <si>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</si>
  <si>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</si>
  <si>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</si>
  <si>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</si>
  <si>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</si>
  <si>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</si>
  <si>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</si>
  <si>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</si>
  <si>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</si>
  <si>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</si>
  <si>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</si>
  <si>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</si>
  <si>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</si>
  <si>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</si>
  <si>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</si>
  <si>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</si>
  <si>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</si>
  <si>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</si>
  <si>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</si>
  <si>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</si>
  <si>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</si>
  <si>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</si>
  <si>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</si>
  <si>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</si>
  <si>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</si>
  <si>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</si>
  <si>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</si>
  <si>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</si>
  <si>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</si>
  <si>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</si>
  <si>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</si>
  <si>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</si>
  <si>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</si>
  <si>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</si>
  <si>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</si>
  <si>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</si>
  <si>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</si>
  <si>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</si>
  <si>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</si>
  <si>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</si>
  <si>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</si>
  <si>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</si>
  <si>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</si>
  <si>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</si>
  <si>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</si>
  <si>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</si>
  <si>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</si>
  <si>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</si>
  <si>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</si>
  <si>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</si>
  <si>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</si>
  <si>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</si>
  <si>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</si>
  <si>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</si>
  <si>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</si>
  <si>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</si>
  <si>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</si>
  <si>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</si>
  <si>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</si>
  <si>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</si>
  <si>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</si>
  <si>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</si>
  <si>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</si>
  <si>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</si>
  <si>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</si>
  <si>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</si>
  <si>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</si>
  <si>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</si>
  <si>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</si>
  <si>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</si>
  <si>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</si>
  <si>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</si>
  <si>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</si>
  <si>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</si>
  <si>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</si>
  <si>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</si>
  <si>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</si>
  <si>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</si>
  <si>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</si>
  <si>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</si>
  <si>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</si>
  <si>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</si>
  <si>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</si>
  <si>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</si>
  <si>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</si>
  <si>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</si>
  <si>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</si>
  <si>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</si>
  <si>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</si>
  <si>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</si>
  <si>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</si>
  <si>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</si>
  <si>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</si>
  <si>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</si>
  <si>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</si>
  <si>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</si>
  <si>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</si>
  <si>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</si>
  <si>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</si>
  <si>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</si>
  <si>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</si>
  <si>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</si>
  <si>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</si>
  <si>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</si>
  <si>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</si>
  <si>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</si>
  <si>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</si>
  <si>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</si>
  <si>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</si>
  <si>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</si>
  <si>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</si>
  <si>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</si>
  <si>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</si>
  <si>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</si>
  <si>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</si>
  <si>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</si>
  <si>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</si>
  <si>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</si>
  <si>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</si>
  <si>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</si>
  <si>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</si>
  <si>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</si>
  <si>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</si>
  <si>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</si>
  <si>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</si>
  <si>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</si>
  <si>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</si>
  <si>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</si>
  <si>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</si>
  <si>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</si>
  <si>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</si>
  <si>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</si>
  <si>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</si>
  <si>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</si>
  <si>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</si>
  <si>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</si>
  <si>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</si>
  <si>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</si>
  <si>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</si>
  <si>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</si>
  <si>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</si>
  <si>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</si>
  <si>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</si>
  <si>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</si>
  <si>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</si>
  <si>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</si>
  <si>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</si>
  <si>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</si>
  <si>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</si>
  <si>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</si>
  <si>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</si>
  <si>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</si>
  <si>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</si>
  <si>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</si>
  <si>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</si>
  <si>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</si>
  <si>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</si>
  <si>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</si>
  <si>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</si>
  <si>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</si>
  <si>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</si>
  <si>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</si>
  <si>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</si>
  <si>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</si>
  <si>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</si>
  <si>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</si>
  <si>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</si>
  <si>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</si>
  <si>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</si>
  <si>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</si>
  <si>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</si>
  <si>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</si>
  <si>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</si>
  <si>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</si>
  <si>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</si>
  <si>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</si>
  <si>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</si>
  <si>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</si>
  <si>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</si>
  <si>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</si>
  <si>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</si>
  <si>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</si>
  <si>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</si>
  <si>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</si>
  <si>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</si>
  <si>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</si>
  <si>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</si>
  <si>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</si>
  <si>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</si>
  <si>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</si>
  <si>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</si>
  <si>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</si>
  <si>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</si>
  <si>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</si>
  <si>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</si>
  <si>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</si>
  <si>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</si>
  <si>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</si>
  <si>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</si>
  <si>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</si>
  <si>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</si>
  <si>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</si>
  <si>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</si>
  <si>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</si>
  <si>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</si>
  <si>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</si>
  <si>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</si>
  <si>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</si>
  <si>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</si>
  <si>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</si>
  <si>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</si>
  <si>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</si>
  <si>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</si>
  <si>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</si>
  <si>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</si>
  <si>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</si>
  <si>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</si>
  <si>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</si>
  <si>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</si>
  <si>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</si>
  <si>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</si>
  <si>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</si>
  <si>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</si>
  <si>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</si>
  <si>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</si>
  <si>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</si>
  <si>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</si>
  <si>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</si>
  <si>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</si>
  <si>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</si>
  <si>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</si>
  <si>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</si>
  <si>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</si>
  <si>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</si>
  <si>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</si>
  <si>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</si>
  <si>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</si>
  <si>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</si>
  <si>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</si>
  <si>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</si>
  <si>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</si>
  <si>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</si>
  <si>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</si>
  <si>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</si>
  <si>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</si>
  <si>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</si>
  <si>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</si>
  <si>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</si>
  <si>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</si>
  <si>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</si>
  <si>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</si>
  <si>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</si>
  <si>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</si>
  <si>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</si>
  <si>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</si>
  <si>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</si>
  <si>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</si>
  <si>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</si>
  <si>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</si>
  <si>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</si>
  <si>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</si>
  <si>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</si>
  <si>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</si>
  <si>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</si>
  <si>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</si>
  <si>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</si>
  <si>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</si>
  <si>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</si>
  <si>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</si>
  <si>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</si>
  <si>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</si>
  <si>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</si>
  <si>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</si>
  <si>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</si>
  <si>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</si>
  <si>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</si>
  <si>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</si>
  <si>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</si>
  <si>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</si>
  <si>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</si>
  <si>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</si>
  <si>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</si>
  <si>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</si>
  <si>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</si>
  <si>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</si>
  <si>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</si>
  <si>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</si>
  <si>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</si>
  <si>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</si>
  <si>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</si>
  <si>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</si>
  <si>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</si>
  <si>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</si>
  <si>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</si>
  <si>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</si>
  <si>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</si>
  <si>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</si>
  <si>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</si>
  <si>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</si>
  <si>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</si>
  <si>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</si>
  <si>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</si>
  <si>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</si>
  <si>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</si>
  <si>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</si>
  <si>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</si>
  <si>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</si>
  <si>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</si>
  <si>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</si>
  <si>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</si>
  <si>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</si>
  <si>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</si>
  <si>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</si>
  <si>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</si>
  <si>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</si>
  <si>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</si>
  <si>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</si>
  <si>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</si>
  <si>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</si>
  <si>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</si>
  <si>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</si>
  <si>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</si>
  <si>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</si>
  <si>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</si>
  <si>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</si>
  <si>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</si>
  <si>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</si>
  <si>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</si>
  <si>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</si>
  <si>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</si>
  <si>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</si>
  <si>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</si>
  <si>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</si>
  <si>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</si>
  <si>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</si>
  <si>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</si>
  <si>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</si>
  <si>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</si>
  <si>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</si>
  <si>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</si>
  <si>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</si>
  <si>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</si>
  <si>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</si>
  <si>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</si>
  <si>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</si>
  <si>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</si>
  <si>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</si>
  <si>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</si>
  <si>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</si>
  <si>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</si>
  <si>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</si>
  <si>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</si>
  <si>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</si>
  <si>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</si>
  <si>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</si>
  <si>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</si>
  <si>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</si>
  <si>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</si>
  <si>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</si>
  <si>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</si>
  <si>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</si>
  <si>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</si>
  <si>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</si>
  <si>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</si>
  <si>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</si>
  <si>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</si>
  <si>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</si>
  <si>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</si>
  <si>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</si>
  <si>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</si>
  <si>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</si>
  <si>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</si>
  <si>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</si>
  <si>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</si>
  <si>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</si>
  <si>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</si>
  <si>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</si>
  <si>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</si>
  <si>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</si>
  <si>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</si>
  <si>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</si>
  <si>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</si>
  <si>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</si>
  <si>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</si>
  <si>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</si>
  <si>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</si>
  <si>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</si>
  <si>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</si>
  <si>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</si>
  <si>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</si>
  <si>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</si>
  <si>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</si>
  <si>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</si>
  <si>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</si>
  <si>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</si>
  <si>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</si>
  <si>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</si>
  <si>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</si>
  <si>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</si>
  <si>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</si>
  <si>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</si>
  <si>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</si>
  <si>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</si>
  <si>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</si>
  <si>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</si>
  <si>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</si>
  <si>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</si>
  <si>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</si>
  <si>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</si>
  <si>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</si>
  <si>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</si>
  <si>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</si>
  <si>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</si>
  <si>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</si>
  <si>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</si>
  <si>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</si>
  <si>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</si>
  <si>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</si>
  <si>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</si>
  <si>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</si>
  <si>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</si>
  <si>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</si>
  <si>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</si>
  <si>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</si>
  <si>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</si>
  <si>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</si>
  <si>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</si>
  <si>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</si>
  <si>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</si>
  <si>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</si>
  <si>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</si>
  <si>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</si>
  <si>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</si>
  <si>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</si>
  <si>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</si>
  <si>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</si>
  <si>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</si>
  <si>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</si>
  <si>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</si>
  <si>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</si>
  <si>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</si>
  <si>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</si>
  <si>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</si>
  <si>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</si>
  <si>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</si>
  <si>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</si>
  <si>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</si>
  <si>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</si>
  <si>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</si>
  <si>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</si>
  <si>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</si>
  <si>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</si>
  <si>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</si>
  <si>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</si>
  <si>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</si>
  <si>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</si>
  <si>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</si>
  <si>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</si>
  <si>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</si>
  <si>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</si>
  <si>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</si>
  <si>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</si>
  <si>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</si>
  <si>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</si>
  <si>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</si>
  <si>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</si>
  <si>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</si>
  <si>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</si>
  <si>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</si>
  <si>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</si>
  <si>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</si>
  <si>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</si>
  <si>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</si>
  <si>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</si>
  <si>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</si>
  <si>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</si>
  <si>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</si>
  <si>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</si>
  <si>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</si>
  <si>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</si>
  <si>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</si>
  <si>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</si>
  <si>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</si>
  <si>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</si>
  <si>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</si>
  <si>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</si>
  <si>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</si>
  <si>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</si>
  <si>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</si>
  <si>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</si>
  <si>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</si>
  <si>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</si>
  <si>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</si>
  <si>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</si>
  <si>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</si>
  <si>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</si>
  <si>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</si>
  <si>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</si>
  <si>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</si>
  <si>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</si>
  <si>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</si>
  <si>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</si>
  <si>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</si>
  <si>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</si>
  <si>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</si>
  <si>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</si>
  <si>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</si>
  <si>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</si>
  <si>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</si>
  <si>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</si>
  <si>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</si>
  <si>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</si>
  <si>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</si>
  <si>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</si>
  <si>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</si>
  <si>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</si>
  <si>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</si>
  <si>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</si>
  <si>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</si>
  <si>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</si>
  <si>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</si>
  <si>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</si>
  <si>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</si>
  <si>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</si>
  <si>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</si>
  <si>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</si>
  <si>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</si>
  <si>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</si>
  <si>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</si>
  <si>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</si>
  <si>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</si>
  <si>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</si>
  <si>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</si>
  <si>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</si>
  <si>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</si>
  <si>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</si>
  <si>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</si>
  <si>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</si>
  <si>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</si>
  <si>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</si>
  <si>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</si>
  <si>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</si>
  <si>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</si>
  <si>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</si>
  <si>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</si>
  <si>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</si>
  <si>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</si>
  <si>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</si>
  <si>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</si>
  <si>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</si>
  <si>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</si>
  <si>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</si>
  <si>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</si>
  <si>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</si>
  <si>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</si>
  <si>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</si>
  <si>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</si>
  <si>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</si>
  <si>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</si>
  <si>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</si>
  <si>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</si>
  <si>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</si>
  <si>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</si>
  <si>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</si>
  <si>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</si>
  <si>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</si>
  <si>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</si>
  <si>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</si>
  <si>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</si>
  <si>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</si>
  <si>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</si>
  <si>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</si>
  <si>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</si>
  <si>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</si>
  <si>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</si>
  <si>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</si>
  <si>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</si>
  <si>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</si>
  <si>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</si>
  <si>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</si>
  <si>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</si>
  <si>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</si>
  <si>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</si>
  <si>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</si>
  <si>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</si>
  <si>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</si>
  <si>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</si>
  <si>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</si>
  <si>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</si>
  <si>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</si>
  <si>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</si>
  <si>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</si>
  <si>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</si>
  <si>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</si>
  <si>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</si>
  <si>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</si>
  <si>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</si>
  <si>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</si>
  <si>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</si>
  <si>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</si>
  <si>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</si>
  <si>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</si>
  <si>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</si>
  <si>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</si>
  <si>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</si>
  <si>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</si>
  <si>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</si>
  <si>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</si>
  <si>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</si>
  <si>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</si>
  <si>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</si>
  <si>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</si>
  <si>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</si>
  <si>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</si>
  <si>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</si>
  <si>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</si>
  <si>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</si>
  <si>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</si>
  <si>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</si>
  <si>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</si>
  <si>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</si>
  <si>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</si>
  <si>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</si>
  <si>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</si>
  <si>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</si>
  <si>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</si>
  <si>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</si>
  <si>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</si>
  <si>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</si>
  <si>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</si>
  <si>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</si>
  <si>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</si>
  <si>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</si>
  <si>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</si>
  <si>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</si>
  <si>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</si>
  <si>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</si>
  <si>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</si>
  <si>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</si>
  <si>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</si>
  <si>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</si>
  <si>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</si>
  <si>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</si>
  <si>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</si>
  <si>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</si>
  <si>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</si>
  <si>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</si>
  <si>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</si>
  <si>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</si>
  <si>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</si>
  <si>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</si>
  <si>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</si>
  <si>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</si>
  <si>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</si>
  <si>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</si>
  <si>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</si>
  <si>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</si>
  <si>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</si>
  <si>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</si>
  <si>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</si>
  <si>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</si>
  <si>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</si>
  <si>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</si>
  <si>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</si>
  <si>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</si>
  <si>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</si>
  <si>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</si>
  <si>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</si>
  <si>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</si>
  <si>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</si>
  <si>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</si>
  <si>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</si>
  <si>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</si>
  <si>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</si>
  <si>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</si>
  <si>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</si>
  <si>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</si>
  <si>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</si>
  <si>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</si>
  <si>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</si>
  <si>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</si>
  <si>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</si>
  <si>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</si>
  <si>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</si>
  <si>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</si>
  <si>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</si>
  <si>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</si>
  <si>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</si>
  <si>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</si>
  <si>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</si>
  <si>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</si>
  <si>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</si>
  <si>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</si>
  <si>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</si>
  <si>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</si>
  <si>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</si>
  <si>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</si>
  <si>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</si>
  <si>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</si>
  <si>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</si>
  <si>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</si>
  <si>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</si>
  <si>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</si>
  <si>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</si>
  <si>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</si>
  <si>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</si>
  <si>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</si>
  <si>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</si>
  <si>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</si>
  <si>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</si>
  <si>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</si>
  <si>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</si>
  <si>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</si>
  <si>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</si>
  <si>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</si>
  <si>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</si>
  <si>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</si>
  <si>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</si>
  <si>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</si>
  <si>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</si>
  <si>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</si>
  <si>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</si>
  <si>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</si>
  <si>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</si>
  <si>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</si>
  <si>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</si>
  <si>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</si>
  <si>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</si>
  <si>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</si>
  <si>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</si>
  <si>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</si>
  <si>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</si>
  <si>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</si>
  <si>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</si>
  <si>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</si>
  <si>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</si>
  <si>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</si>
  <si>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</si>
  <si>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</si>
  <si>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</si>
  <si>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</si>
  <si>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</si>
  <si>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</si>
  <si>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</si>
  <si>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</si>
  <si>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</si>
  <si>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</si>
  <si>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</si>
  <si>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</si>
  <si>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</si>
  <si>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</si>
  <si>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</si>
  <si>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</si>
  <si>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</si>
  <si>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</si>
  <si>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</si>
  <si>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</si>
  <si>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</si>
  <si>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</si>
  <si>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</si>
  <si>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</si>
  <si>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</si>
  <si>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</si>
  <si>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</si>
  <si>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</si>
  <si>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</si>
  <si>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</si>
  <si>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</si>
  <si>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</si>
  <si>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</si>
  <si>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</si>
  <si>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</si>
  <si>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</si>
  <si>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</si>
  <si>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</si>
  <si>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</si>
  <si>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</si>
  <si>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</si>
  <si>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</si>
  <si>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</si>
  <si>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</si>
  <si>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</si>
  <si>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</si>
  <si>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</si>
  <si>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</si>
  <si>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</si>
  <si>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</si>
  <si>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</si>
  <si>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</si>
  <si>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</si>
  <si>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</si>
  <si>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</si>
  <si>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</si>
  <si>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</si>
  <si>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</si>
  <si>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</si>
  <si>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</si>
  <si>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</si>
  <si>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</si>
  <si>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</si>
  <si>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</si>
  <si>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</si>
  <si>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</si>
  <si>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</si>
  <si>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</si>
  <si>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</si>
  <si>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</si>
  <si>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</si>
  <si>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</si>
  <si>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</si>
  <si>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</si>
  <si>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</si>
  <si>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</si>
  <si>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</si>
  <si>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</si>
  <si>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</si>
  <si>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</si>
  <si>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</si>
  <si>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</si>
  <si>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</si>
  <si>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</si>
  <si>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</si>
  <si>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</si>
  <si>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</si>
  <si>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</si>
  <si>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</si>
  <si>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</si>
  <si>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</si>
  <si>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</si>
  <si>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</si>
  <si>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</si>
  <si>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</si>
  <si>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</si>
  <si>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</si>
  <si>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</si>
  <si>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</si>
  <si>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</si>
  <si>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</si>
  <si>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</si>
  <si>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</si>
  <si>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</si>
  <si>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</si>
  <si>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</si>
  <si>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</si>
  <si>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</si>
  <si>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</si>
  <si>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</si>
  <si>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</si>
  <si>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</si>
  <si>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</si>
  <si>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</si>
  <si>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</si>
  <si>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</si>
  <si>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</si>
  <si>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</si>
  <si>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</si>
  <si>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</si>
  <si>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</si>
  <si>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</si>
  <si>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</si>
  <si>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</si>
  <si>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</si>
  <si>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</si>
  <si>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</si>
  <si>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</si>
  <si>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</si>
  <si>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</si>
  <si>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</si>
  <si>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</si>
  <si>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</si>
  <si>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</si>
  <si>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</si>
  <si>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</si>
  <si>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</si>
  <si>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</si>
  <si>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</si>
  <si>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</si>
  <si>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</si>
  <si>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</si>
  <si>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</si>
  <si>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</si>
  <si>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</si>
  <si>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</si>
  <si>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</si>
  <si>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</si>
  <si>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</si>
  <si>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</si>
  <si>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</si>
  <si>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</si>
  <si>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</si>
  <si>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</si>
  <si>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</si>
  <si>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</si>
  <si>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</si>
  <si>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</si>
  <si>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</si>
  <si>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</si>
  <si>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</si>
  <si>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</si>
  <si>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</si>
  <si>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</si>
  <si>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</si>
  <si>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</si>
  <si>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</si>
  <si>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</si>
  <si>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</si>
  <si>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</si>
  <si>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</si>
  <si>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</si>
  <si>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</si>
  <si>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</si>
  <si>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</si>
  <si>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</si>
  <si>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</si>
  <si>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</si>
  <si>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</si>
  <si>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</si>
  <si>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</si>
  <si>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</si>
  <si>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</si>
  <si>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</si>
  <si>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</si>
  <si>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</si>
  <si>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</si>
  <si>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</si>
  <si>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</si>
  <si>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</si>
  <si>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</si>
  <si>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</si>
  <si>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</si>
  <si>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</si>
  <si>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</si>
  <si>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</si>
  <si>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</si>
  <si>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</si>
  <si>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</si>
  <si>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</si>
  <si>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</si>
  <si>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</si>
  <si>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</si>
  <si>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</si>
  <si>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</si>
  <si>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</si>
  <si>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</si>
  <si>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</si>
  <si>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</si>
  <si>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</si>
  <si>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</si>
  <si>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</si>
  <si>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</si>
  <si>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</si>
  <si>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</si>
  <si>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</si>
  <si>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</si>
  <si>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</si>
  <si>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</si>
  <si>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</si>
  <si>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</si>
  <si>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</si>
  <si>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</si>
  <si>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</si>
  <si>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</si>
  <si>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</si>
  <si>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</si>
  <si>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</si>
  <si>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</si>
  <si>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</si>
  <si>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</si>
  <si>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</si>
  <si>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</si>
  <si>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</si>
  <si>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</si>
  <si>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</si>
  <si>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</si>
  <si>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</si>
  <si>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</si>
  <si>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</si>
  <si>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</si>
  <si>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</si>
  <si>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</si>
  <si>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</si>
  <si>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</si>
  <si>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</si>
  <si>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</si>
  <si>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</si>
  <si>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</si>
  <si>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</si>
  <si>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</si>
  <si>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</si>
  <si>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</si>
  <si>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</si>
  <si>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</si>
  <si>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</si>
  <si>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</si>
  <si>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</si>
  <si>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</si>
  <si>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</si>
  <si>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</si>
  <si>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</si>
  <si>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</si>
  <si>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</si>
  <si>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</si>
  <si>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</si>
  <si>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</si>
  <si>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</si>
  <si>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</si>
  <si>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</si>
  <si>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</si>
  <si>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</si>
  <si>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</si>
  <si>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</si>
  <si>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</si>
  <si>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</si>
  <si>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</si>
  <si>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</si>
  <si>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</si>
  <si>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</si>
  <si>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</si>
  <si>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</si>
  <si>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</si>
  <si>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</si>
  <si>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</si>
  <si>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</si>
  <si>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</si>
  <si>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</si>
  <si>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</si>
  <si>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</si>
  <si>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</si>
  <si>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</si>
  <si>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</si>
  <si>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</si>
  <si>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</si>
  <si>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</si>
  <si>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</si>
  <si>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</si>
  <si>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</si>
  <si>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</si>
  <si>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</si>
  <si>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</si>
  <si>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</si>
  <si>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</si>
  <si>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</si>
  <si>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</si>
  <si>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</si>
  <si>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</si>
  <si>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</si>
  <si>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</si>
  <si>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</si>
  <si>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</si>
  <si>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</si>
  <si>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</si>
  <si>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</si>
  <si>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</si>
  <si>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</si>
  <si>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</si>
  <si>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</si>
  <si>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</si>
  <si>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</si>
  <si>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</si>
  <si>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</si>
  <si>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</si>
  <si>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</si>
  <si>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</si>
  <si>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</si>
  <si>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</si>
  <si>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</si>
  <si>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</si>
  <si>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</si>
  <si>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</si>
  <si>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</si>
  <si>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</si>
  <si>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</si>
  <si>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</si>
  <si>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</si>
  <si>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</si>
  <si>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</si>
  <si>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</si>
  <si>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</si>
  <si>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</si>
  <si>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</si>
  <si>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</si>
  <si>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</si>
  <si>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</si>
  <si>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</si>
  <si>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</si>
  <si>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</si>
  <si>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</si>
  <si>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</si>
  <si>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</si>
  <si>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</si>
  <si>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</si>
  <si>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</si>
  <si>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</si>
  <si>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</si>
  <si>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</si>
  <si>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</si>
  <si>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</si>
  <si>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</si>
  <si>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</si>
  <si>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</si>
  <si>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</si>
  <si>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</si>
  <si>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</si>
  <si>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</si>
  <si>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</si>
  <si>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</si>
  <si>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</si>
  <si>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</si>
  <si>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</si>
  <si>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</si>
  <si>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</si>
  <si>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</si>
  <si>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</si>
  <si>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</si>
  <si>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</si>
  <si>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</si>
  <si>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</si>
  <si>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</si>
  <si>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</si>
  <si>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</si>
  <si>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</si>
  <si>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</si>
  <si>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</si>
  <si>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</si>
  <si>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</si>
  <si>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</si>
  <si>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</si>
  <si>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</si>
  <si>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</si>
  <si>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</si>
  <si>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</si>
  <si>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</si>
  <si>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</si>
  <si>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</si>
  <si>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</si>
  <si>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</si>
  <si>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</si>
  <si>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</si>
  <si>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</si>
  <si>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</si>
  <si>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</si>
  <si>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</si>
  <si>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</si>
  <si>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</si>
  <si>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</si>
  <si>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</si>
  <si>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</si>
  <si>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</si>
  <si>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</si>
  <si>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</si>
  <si>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</si>
  <si>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</si>
  <si>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</si>
  <si>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</si>
  <si>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</si>
  <si>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</si>
  <si>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</si>
  <si>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</si>
  <si>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</si>
  <si>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</si>
  <si>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</si>
  <si>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</si>
  <si>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</si>
  <si>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</si>
  <si>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</si>
  <si>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</si>
  <si>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</si>
  <si>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</si>
  <si>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</si>
  <si>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</si>
  <si>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</si>
  <si>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</si>
  <si>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</si>
  <si>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</si>
  <si>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</si>
  <si>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</si>
  <si>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</si>
  <si>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</si>
  <si>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</si>
  <si>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</si>
  <si>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</si>
  <si>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</si>
  <si>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</si>
  <si>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</si>
  <si>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</si>
  <si>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</si>
  <si>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</si>
  <si>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</si>
  <si>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</si>
  <si>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</si>
  <si>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</si>
  <si>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</si>
  <si>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</si>
  <si>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</si>
  <si>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</si>
  <si>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</si>
  <si>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</si>
  <si>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</si>
  <si>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</si>
  <si>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</si>
  <si>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</si>
  <si>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</si>
  <si>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</si>
  <si>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</si>
  <si>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</si>
  <si>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</si>
  <si>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</si>
  <si>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</si>
  <si>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</si>
  <si>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</si>
  <si>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</si>
  <si>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</si>
  <si>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</si>
  <si>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</si>
  <si>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</si>
  <si>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</si>
  <si>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</si>
  <si>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</si>
  <si>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</si>
  <si>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</si>
  <si>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</si>
  <si>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</si>
  <si>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</si>
  <si>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</si>
  <si>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</si>
  <si>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</si>
  <si>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</si>
  <si>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</si>
  <si>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</si>
  <si>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</si>
  <si>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</si>
  <si>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</si>
  <si>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</si>
  <si>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</si>
  <si>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</si>
  <si>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</si>
  <si>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</si>
  <si>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</si>
  <si>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</si>
  <si>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</si>
  <si>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</si>
  <si>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</si>
  <si>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</si>
  <si>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</si>
  <si>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</si>
  <si>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</si>
  <si>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</si>
  <si>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</si>
  <si>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</si>
  <si>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</si>
  <si>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</si>
  <si>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</si>
  <si>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</si>
  <si>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</si>
  <si>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</si>
  <si>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</si>
  <si>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</si>
  <si>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</si>
  <si>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</si>
  <si>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</si>
  <si>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</si>
  <si>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</si>
  <si>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</si>
  <si>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</si>
  <si>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</si>
  <si>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</si>
  <si>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</si>
  <si>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</si>
  <si>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</si>
  <si>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</si>
  <si>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</si>
  <si>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</si>
  <si>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</si>
  <si>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</si>
  <si>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</si>
  <si>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</si>
  <si>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</si>
  <si>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</si>
  <si>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</si>
  <si>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</si>
  <si>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</si>
  <si>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</si>
  <si>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</si>
  <si>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</si>
  <si>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</si>
  <si>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</si>
  <si>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</si>
  <si>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</si>
  <si>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</si>
  <si>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</si>
  <si>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</si>
  <si>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</si>
  <si>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</si>
  <si>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</si>
  <si>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</si>
  <si>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</si>
  <si>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</si>
  <si>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</si>
  <si>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</si>
  <si>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</si>
  <si>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</si>
  <si>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</si>
  <si>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</si>
  <si>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</si>
  <si>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</si>
  <si>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</si>
  <si>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</si>
  <si>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</si>
  <si>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</si>
  <si>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</si>
  <si>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</si>
  <si>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</si>
  <si>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</si>
  <si>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</si>
  <si>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</si>
  <si>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</si>
  <si>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</si>
  <si>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</si>
  <si>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</si>
  <si>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</si>
  <si>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</si>
  <si>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</si>
  <si>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</si>
  <si>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</si>
  <si>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</si>
  <si>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</si>
  <si>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</si>
  <si>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</si>
  <si>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</si>
  <si>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</si>
  <si>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</si>
  <si>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</si>
  <si>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</si>
  <si>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</si>
  <si>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</si>
  <si>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</si>
  <si>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</si>
  <si>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</si>
  <si>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</si>
  <si>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</si>
  <si>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</si>
  <si>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</si>
  <si>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</si>
  <si>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</si>
  <si>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</si>
  <si>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</si>
  <si>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</si>
  <si>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</si>
  <si>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</si>
  <si>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</si>
  <si>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</si>
  <si>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</si>
  <si>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</si>
  <si>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</si>
  <si>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</si>
  <si>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</si>
  <si>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</si>
  <si>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</si>
  <si>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</si>
  <si>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</si>
  <si>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</si>
  <si>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</si>
  <si>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</si>
  <si>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</si>
  <si>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</si>
  <si>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</si>
  <si>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</si>
  <si>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</si>
  <si>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</si>
  <si>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</si>
  <si>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</si>
  <si>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</si>
  <si>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</si>
  <si>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</si>
  <si>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</si>
  <si>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</si>
  <si>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</si>
  <si>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</si>
  <si>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</si>
  <si>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</si>
  <si>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</si>
  <si>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</si>
  <si>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</si>
  <si>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</si>
  <si>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</si>
  <si>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</si>
  <si>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</si>
  <si>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</si>
  <si>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</si>
  <si>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</si>
  <si>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</si>
  <si>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</si>
  <si>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</si>
  <si>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</si>
  <si>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</si>
  <si>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</si>
  <si>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</si>
  <si>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</si>
  <si>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</si>
  <si>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</si>
  <si>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</si>
  <si>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</si>
  <si>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</si>
  <si>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</si>
  <si>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</si>
  <si>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</si>
  <si>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</si>
  <si>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</si>
  <si>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</si>
  <si>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</si>
  <si>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</si>
  <si>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</si>
  <si>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</si>
  <si>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</si>
  <si>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</si>
  <si>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</si>
  <si>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</si>
  <si>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</si>
  <si>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</si>
  <si>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</si>
  <si>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</si>
  <si>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</si>
  <si>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</si>
  <si>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</si>
  <si>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</si>
  <si>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</si>
  <si>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</si>
  <si>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</si>
  <si>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</si>
  <si>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</si>
  <si>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</si>
  <si>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</si>
  <si>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</si>
  <si>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</si>
  <si>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</si>
  <si>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</si>
  <si>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</si>
  <si>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</si>
  <si>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</si>
  <si>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</si>
  <si>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</si>
  <si>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</si>
  <si>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</si>
  <si>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</si>
  <si>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</si>
  <si>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</si>
  <si>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</si>
  <si>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</si>
  <si>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</si>
  <si>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</si>
  <si>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</si>
  <si>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</si>
  <si>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</si>
  <si>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</si>
  <si>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</si>
  <si>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</si>
  <si>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</si>
  <si>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</si>
  <si>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</si>
  <si>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</si>
  <si>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</si>
  <si>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</si>
  <si>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</si>
  <si>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</si>
  <si>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</si>
  <si>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</si>
  <si>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</si>
  <si>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</si>
  <si>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</si>
  <si>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</si>
  <si>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</si>
  <si>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</si>
  <si>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</si>
  <si>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</si>
  <si>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</si>
  <si>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</si>
  <si>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</si>
  <si>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</si>
  <si>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</si>
  <si>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</si>
  <si>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</si>
  <si>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</si>
  <si>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</si>
  <si>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</si>
  <si>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</si>
  <si>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</si>
  <si>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</si>
  <si>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</si>
  <si>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</si>
  <si>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</si>
  <si>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</si>
  <si>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</si>
  <si>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</si>
  <si>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</si>
  <si>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</si>
  <si>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</si>
  <si>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</si>
  <si>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</si>
  <si>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</si>
  <si>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</si>
  <si>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</si>
  <si>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</si>
  <si>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</si>
  <si>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</si>
  <si>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</si>
  <si>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</si>
  <si>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</si>
  <si>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</si>
  <si>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</si>
  <si>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</si>
  <si>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</si>
  <si>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</si>
  <si>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</si>
  <si>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</si>
  <si>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</si>
  <si>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</si>
  <si>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</si>
  <si>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</si>
  <si>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</si>
  <si>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</si>
  <si>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</si>
  <si>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</si>
  <si>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</si>
  <si>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</si>
  <si>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</si>
  <si>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</si>
  <si>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</si>
  <si>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</si>
  <si>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</si>
  <si>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</si>
  <si>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</si>
  <si>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</si>
  <si>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</si>
  <si>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</si>
  <si>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</si>
  <si>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</si>
  <si>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</si>
  <si>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</si>
  <si>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</si>
  <si>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</si>
  <si>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</si>
  <si>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</si>
  <si>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</si>
  <si>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</si>
  <si>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</si>
  <si>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</si>
  <si>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</si>
  <si>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</si>
  <si>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</si>
  <si>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</si>
  <si>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</si>
  <si>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</si>
  <si>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</si>
  <si>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</si>
  <si>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</si>
  <si>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</si>
  <si>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</si>
  <si>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</si>
  <si>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</si>
  <si>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</si>
  <si>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</si>
  <si>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</si>
  <si>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</si>
  <si>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</si>
  <si>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</si>
  <si>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</si>
  <si>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</si>
  <si>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</si>
  <si>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</si>
  <si>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</si>
  <si>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</si>
  <si>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</si>
  <si>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</si>
  <si>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</si>
  <si>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</si>
  <si>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</si>
  <si>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</si>
  <si>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</si>
  <si>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</si>
  <si>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</si>
  <si>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</si>
  <si>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</si>
  <si>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</si>
  <si>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</si>
  <si>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</si>
  <si>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</si>
  <si>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</si>
  <si>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</si>
  <si>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</si>
  <si>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</si>
  <si>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</si>
  <si>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</si>
  <si>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</si>
  <si>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</si>
  <si>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</si>
  <si>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</si>
  <si>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</si>
  <si>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</si>
  <si>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</si>
  <si>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</si>
  <si>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</si>
  <si>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</si>
  <si>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</si>
  <si>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</si>
  <si>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</si>
  <si>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</si>
  <si>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</si>
  <si>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</si>
  <si>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</si>
  <si>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</si>
  <si>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</si>
  <si>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</si>
  <si>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</si>
  <si>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</si>
  <si>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</si>
  <si>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</si>
  <si>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</si>
  <si>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</si>
  <si>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</si>
  <si>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</si>
  <si>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</si>
  <si>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</si>
  <si>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</si>
  <si>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</si>
  <si>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</si>
  <si>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</si>
  <si>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</si>
  <si>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</si>
  <si>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</si>
  <si>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</si>
  <si>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</si>
  <si>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</si>
  <si>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</si>
  <si>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</si>
  <si>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</si>
  <si>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</si>
  <si>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</si>
  <si>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</si>
  <si>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</si>
  <si>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</si>
  <si>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</si>
  <si>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</si>
  <si>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</si>
  <si>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</si>
  <si>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</si>
  <si>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</si>
  <si>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</si>
  <si>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</si>
  <si>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</si>
  <si>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</si>
  <si>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</si>
  <si>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</si>
  <si>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</si>
  <si>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</si>
  <si>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</si>
  <si>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</si>
  <si>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</si>
  <si>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</si>
  <si>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</si>
  <si>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</si>
  <si>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</si>
  <si>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</si>
  <si>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</si>
  <si>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</si>
  <si>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</si>
  <si>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</si>
  <si>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</si>
  <si>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</si>
  <si>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</si>
  <si>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</si>
  <si>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</si>
  <si>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</si>
  <si>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</si>
  <si>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</si>
  <si>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</si>
  <si>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</si>
  <si>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</si>
  <si>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</si>
  <si>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</si>
  <si>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</si>
  <si>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</si>
  <si>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</si>
  <si>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</si>
  <si>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</si>
  <si>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</si>
  <si>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</si>
  <si>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</si>
  <si>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</si>
  <si>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</si>
  <si>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</si>
  <si>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</si>
  <si>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</si>
  <si>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</si>
  <si>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</si>
  <si>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</si>
  <si>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</si>
  <si>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</si>
  <si>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</si>
  <si>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</si>
  <si>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</si>
  <si>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</si>
  <si>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</si>
  <si>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</si>
  <si>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</si>
  <si>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</si>
  <si>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</si>
  <si>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</si>
  <si>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</si>
  <si>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</si>
  <si>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</si>
  <si>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</si>
  <si>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</si>
  <si>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</si>
  <si>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</si>
  <si>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</si>
  <si>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</si>
  <si>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</si>
  <si>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</si>
  <si>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</si>
  <si>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</si>
  <si>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</si>
  <si>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</si>
  <si>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</si>
  <si>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</si>
  <si>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</si>
  <si>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</si>
  <si>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</si>
  <si>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</si>
  <si>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</si>
  <si>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</si>
  <si>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</si>
  <si>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</si>
  <si>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</si>
  <si>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</si>
  <si>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</si>
  <si>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</si>
  <si>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</si>
  <si>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</si>
  <si>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</si>
  <si>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</si>
  <si>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</si>
  <si>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</si>
  <si>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</si>
  <si>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</si>
  <si>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</si>
  <si>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</si>
  <si>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</si>
  <si>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</si>
  <si>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</si>
  <si>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</si>
  <si>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</si>
  <si>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</si>
  <si>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</si>
  <si>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</si>
  <si>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</si>
  <si>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</si>
  <si>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</si>
  <si>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</si>
  <si>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</si>
  <si>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</si>
  <si>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</si>
  <si>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</si>
  <si>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</si>
  <si>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</si>
  <si>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</si>
  <si>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</si>
  <si>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</si>
  <si>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</si>
  <si>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</si>
  <si>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</si>
  <si>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</si>
  <si>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</si>
  <si>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</si>
  <si>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</si>
  <si>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</si>
  <si>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</si>
  <si>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</si>
  <si>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</si>
  <si>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</si>
  <si>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</si>
  <si>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</si>
  <si>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</si>
  <si>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</si>
  <si>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</si>
  <si>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</si>
  <si>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</si>
  <si>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</si>
  <si>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</si>
  <si>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</si>
  <si>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</si>
  <si>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</si>
  <si>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</si>
  <si>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</si>
  <si>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</si>
  <si>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</si>
  <si>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</si>
  <si>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</si>
  <si>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</si>
  <si>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</si>
  <si>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</si>
  <si>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</si>
  <si>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</si>
  <si>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</si>
  <si>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</si>
  <si>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</si>
  <si>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</si>
  <si>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</si>
  <si>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</si>
  <si>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</si>
  <si>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</si>
  <si>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</si>
  <si>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</si>
  <si>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</si>
  <si>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</si>
  <si>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</si>
  <si>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</si>
  <si>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</si>
  <si>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</si>
  <si>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</si>
  <si>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</si>
  <si>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</si>
  <si>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</si>
  <si>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</si>
  <si>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</si>
  <si>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</si>
  <si>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</si>
  <si>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</si>
  <si>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</si>
  <si>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</si>
  <si>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</si>
  <si>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</si>
  <si>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</si>
  <si>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</si>
  <si>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</si>
  <si>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</si>
  <si>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</si>
  <si>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</si>
  <si>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</si>
  <si>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</si>
  <si>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</si>
  <si>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</si>
  <si>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</si>
  <si>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</si>
  <si>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</si>
  <si>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</si>
  <si>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</si>
  <si>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</si>
  <si>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</si>
  <si>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</si>
  <si>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</si>
  <si>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</si>
  <si>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</si>
  <si>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</si>
  <si>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</si>
  <si>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</si>
  <si>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</si>
  <si>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</si>
  <si>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</si>
  <si>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</si>
  <si>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</si>
  <si>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</si>
  <si>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</si>
  <si>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</si>
  <si>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</si>
  <si>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</si>
  <si>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</si>
  <si>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</si>
  <si>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</si>
  <si>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</si>
  <si>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</si>
  <si>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</si>
  <si>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</si>
  <si>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</si>
  <si>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</si>
  <si>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</si>
  <si>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</si>
  <si>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</si>
  <si>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</si>
  <si>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</si>
  <si>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</si>
  <si>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</si>
  <si>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</si>
  <si>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</si>
  <si>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</si>
  <si>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</si>
  <si>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</si>
  <si>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</si>
  <si>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</si>
  <si>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</si>
  <si>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</si>
  <si>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</si>
  <si>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</si>
  <si>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</si>
  <si>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</si>
  <si>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</si>
  <si>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</si>
  <si>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</si>
  <si>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</si>
  <si>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</si>
  <si>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</si>
  <si>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</si>
  <si>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</si>
  <si>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</si>
  <si>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</si>
  <si>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</si>
  <si>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</si>
  <si>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</si>
  <si>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</si>
  <si>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</si>
  <si>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</si>
  <si>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</si>
  <si>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</si>
  <si>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</si>
  <si>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</si>
  <si>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</si>
  <si>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</si>
  <si>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</si>
  <si>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</si>
  <si>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</si>
  <si>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</si>
  <si>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</si>
  <si>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</si>
  <si>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</si>
  <si>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</si>
  <si>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</si>
  <si>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</si>
  <si>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</si>
  <si>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</si>
  <si>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</si>
  <si>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</si>
  <si>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</si>
  <si>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</si>
  <si>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</si>
  <si>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</si>
  <si>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</si>
  <si>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</si>
  <si>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</si>
  <si>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</si>
  <si>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</si>
  <si>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</si>
  <si>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</si>
  <si>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</si>
  <si>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</si>
  <si>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</si>
  <si>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</si>
  <si>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</si>
  <si>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</si>
  <si>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</si>
  <si>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</si>
  <si>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</si>
  <si>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</si>
  <si>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</si>
  <si>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</si>
  <si>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</si>
  <si>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</si>
  <si>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</si>
  <si>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</si>
  <si>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</si>
  <si>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</si>
  <si>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</si>
  <si>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</si>
  <si>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</si>
  <si>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</si>
  <si>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</si>
  <si>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</si>
  <si>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</si>
  <si>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</si>
  <si>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</si>
  <si>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</si>
  <si>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</si>
  <si>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</si>
  <si>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</si>
  <si>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</si>
  <si>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</si>
  <si>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</si>
  <si>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</si>
  <si>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</si>
  <si>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</si>
  <si>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</si>
  <si>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</si>
  <si>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</si>
  <si>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</si>
  <si>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</si>
  <si>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</si>
  <si>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</si>
  <si>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</si>
  <si>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</si>
  <si>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</si>
  <si>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</si>
  <si>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</si>
  <si>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</si>
  <si>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</si>
  <si>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</si>
  <si>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</si>
  <si>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</si>
  <si>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</si>
  <si>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</si>
  <si>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</si>
  <si>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</si>
  <si>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</si>
  <si>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</si>
  <si>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</si>
  <si>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</si>
  <si>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</si>
  <si>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</si>
  <si>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</si>
  <si>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</si>
  <si>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</si>
  <si>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</si>
  <si>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</si>
  <si>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</si>
  <si>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</si>
  <si>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</si>
  <si>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</si>
  <si>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</si>
  <si>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</si>
  <si>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</si>
  <si>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</si>
  <si>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</si>
  <si>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</si>
  <si>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</si>
  <si>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</si>
  <si>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</si>
  <si>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</si>
  <si>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</si>
  <si>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</si>
  <si>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</si>
  <si>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</si>
  <si>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</si>
  <si>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</si>
  <si>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</si>
  <si>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</si>
  <si>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</si>
  <si>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</si>
  <si>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</si>
  <si>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</si>
  <si>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</si>
  <si>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</si>
  <si>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</si>
  <si>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</si>
  <si>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</si>
  <si>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</si>
  <si>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</si>
  <si>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</si>
  <si>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</si>
  <si>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</si>
  <si>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</si>
  <si>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</si>
  <si>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</si>
  <si>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</si>
  <si>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</si>
  <si>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</si>
  <si>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</si>
  <si>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</si>
  <si>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</si>
  <si>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</si>
  <si>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</si>
  <si>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</si>
  <si>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</si>
  <si>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</si>
  <si>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</si>
  <si>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</si>
  <si>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</si>
  <si>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</si>
  <si>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</si>
  <si>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</si>
  <si>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</si>
  <si>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</si>
  <si>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</si>
  <si>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</si>
  <si>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</si>
  <si>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</si>
  <si>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</si>
  <si>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</si>
  <si>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</si>
  <si>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</si>
  <si>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</si>
  <si>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</si>
  <si>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</si>
  <si>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</si>
  <si>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</si>
  <si>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</si>
  <si>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</si>
  <si>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</si>
  <si>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</si>
  <si>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</si>
  <si>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</si>
  <si>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</si>
  <si>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</si>
  <si>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</si>
  <si>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</si>
  <si>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</si>
  <si>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</si>
  <si>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</si>
  <si>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</si>
  <si>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</si>
  <si>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</si>
  <si>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</si>
  <si>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</si>
  <si>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</si>
  <si>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</si>
  <si>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</si>
  <si>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</si>
  <si>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</si>
  <si>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</si>
  <si>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</si>
  <si>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</si>
  <si>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</si>
  <si>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</si>
  <si>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</si>
  <si>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</si>
  <si>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</si>
  <si>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</si>
  <si>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</si>
  <si>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</si>
  <si>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</si>
  <si>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</si>
  <si>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</si>
  <si>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</si>
  <si>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</si>
  <si>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</si>
  <si>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</si>
  <si>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</si>
  <si>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</si>
  <si>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</si>
  <si>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</si>
  <si>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</si>
  <si>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</si>
  <si>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</si>
  <si>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</si>
  <si>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</si>
  <si>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</si>
  <si>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</si>
  <si>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</si>
  <si>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</si>
  <si>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</si>
  <si>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</si>
  <si>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</si>
  <si>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</si>
  <si>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</si>
  <si>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</si>
  <si>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</si>
  <si>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</si>
  <si>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</si>
  <si>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</si>
  <si>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</si>
  <si>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</si>
  <si>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</si>
  <si>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</si>
  <si>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</si>
  <si>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</si>
  <si>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</si>
  <si>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</si>
  <si>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</si>
  <si>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</si>
  <si>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</si>
  <si>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</si>
  <si>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</si>
  <si>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</si>
  <si>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</si>
  <si>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</si>
  <si>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</si>
  <si>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</si>
  <si>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</si>
  <si>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</si>
  <si>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</si>
  <si>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</si>
  <si>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</si>
  <si>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</si>
  <si>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</si>
  <si>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</si>
  <si>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</si>
  <si>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</si>
  <si>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</si>
  <si>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</si>
  <si>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</si>
  <si>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</si>
  <si>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</si>
  <si>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</si>
  <si>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</si>
  <si>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</si>
  <si>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</si>
  <si>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</si>
  <si>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</si>
  <si>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</si>
  <si>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</si>
  <si>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</si>
  <si>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</si>
  <si>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</si>
  <si>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</si>
  <si>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</si>
  <si>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</si>
  <si>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</si>
  <si>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</si>
  <si>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</si>
  <si>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</si>
  <si>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</si>
  <si>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</si>
  <si>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</si>
  <si>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</si>
  <si>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</si>
  <si>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</si>
  <si>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</si>
  <si>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</si>
  <si>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</si>
  <si>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</si>
  <si>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</si>
  <si>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</si>
  <si>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</si>
  <si>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</si>
  <si>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</si>
  <si>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</si>
  <si>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</si>
  <si>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</si>
  <si>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</si>
  <si>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</si>
  <si>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</si>
  <si>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</si>
  <si>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</si>
  <si>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</si>
  <si>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</si>
  <si>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</si>
  <si>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</si>
  <si>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</si>
  <si>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</si>
  <si>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</si>
  <si>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</si>
  <si>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</si>
  <si>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</si>
  <si>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</si>
  <si>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</si>
  <si>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</si>
  <si>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</si>
  <si>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</si>
  <si>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</si>
  <si>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</si>
  <si>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</si>
  <si>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Alcaldía del municipio de Santa Bárbara de Pinto</t>
  </si>
  <si>
    <t>112-2015</t>
  </si>
  <si>
    <t>Prestación de servicios profesionales de educación a la primera infancia para la elaboración y diseño de políticas públicas a los niños y niñas en situación de vulnerabilidad del municipio de Santa Bárbara de pinto Magdalena.</t>
  </si>
  <si>
    <t xml:space="preserve">Corporación para 
el Desarrollo Integral CORDIN 
</t>
  </si>
  <si>
    <t>Llevar a cabo un programa de educación inicial en el marco de la educación integral, dirigido a la primera infancia, grado de preescolar, bajo un enfoque continuo, que garantice el fortalecimiento de competencias y capacidades de la población objetivo en situación de vulnerabilidad, de los municipios de ciénaga, zona bananera, pueblo viejo, sitio nuevo, remolino y Salamina en el departamento del Magdalena.</t>
  </si>
  <si>
    <t>cc-207-2016</t>
  </si>
  <si>
    <t>SUM: 010 de 2015</t>
  </si>
  <si>
    <t>FUNDACIÓN MULTIACTIVA EMPRENDIENDO</t>
  </si>
  <si>
    <t>Prestación de servicio educativo a los niños y niñas en el marco de la atención integral a la primera infancia en el corregimiento de Santa Ana, municipio de Cartagena en los grados de preescolar (pre jardín, jardín y transición) del colegio “Gabriel García Márquez” dentro del programa de proyección a la comunidad.</t>
  </si>
  <si>
    <t>Jardín Infantil Destello de Luz</t>
  </si>
  <si>
    <t>ANUAR ESFUERZOS PARA LA PRESTACION DE SERVICIOS EDUCATIVOS, EN EL MARCO DE LA ATENCIÓN INTEGRAL A NIÑOS, NIÑAS DE PREJARDIN, JARDIN Y PRESCOLAR DEL JARDIN INFANTIL “DESTELLOS DE LUZ”</t>
  </si>
  <si>
    <t>01- 013 de 2018</t>
  </si>
  <si>
    <t>Alcaldía del municipio de Santa Rosa de Lima</t>
  </si>
  <si>
    <t>04 DE 2016</t>
  </si>
  <si>
    <t>16/03/2016</t>
  </si>
  <si>
    <t>30/12/16</t>
  </si>
  <si>
    <t>Aunar esfuerzos entre la alcaldía del municipio de Santa Rosa de Lima departamento de Bolívar y la Fundación Biopsicosocial Jesucristo Rebaño de Paz para fortalecer la atención integral de la población vulnerable del municipio de Santa Rosa de Lima Norte de Bolívar (Primera infancia niños y niñas de 0 a 5 años de edad), a través de acciones afirmativas incluyentes que beneficien, coadyuven y contribuyan al desarrollo social de la comunidad</t>
  </si>
  <si>
    <t>instituto colombiano de binestar familiar</t>
  </si>
  <si>
    <t>0146</t>
  </si>
  <si>
    <t>0149</t>
  </si>
  <si>
    <t>0293</t>
  </si>
  <si>
    <t>0294</t>
  </si>
  <si>
    <t>programa de primera infancia modalidad hogar infantil</t>
  </si>
  <si>
    <t>programa de primera infancia modalidad tradicional hcb - fami</t>
  </si>
  <si>
    <t>Diana Rosa Jimenez Julio</t>
  </si>
  <si>
    <t xml:space="preserve">             San José de los campanos Kra 100 N33-A175 ap 1 </t>
  </si>
  <si>
    <t>6450665-3014154053-3176802225</t>
  </si>
  <si>
    <t>BRR ESCALLON VILLA CL 11 DE NOV No 55-73</t>
  </si>
  <si>
    <t>fundacionbiopsicosocialjrp@hotmail.com - diany16@hotmail.com</t>
  </si>
  <si>
    <t>0498</t>
  </si>
  <si>
    <t>0499</t>
  </si>
  <si>
    <t xml:space="preserve">Prestar los servicios de educación inicial en el marco de la atención integral en Hogares Infantiles -HI-,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
</t>
  </si>
  <si>
    <t>2021-13-13001492020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</si>
</sst>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7">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27">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wrapText="1"/>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0" fillId="4" borderId="0" xfId="0"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7C8B7F91-7B6A-4542-9385-3CC8855BD8D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1601675E-FB24-4DD2-8C54-3594660FC13D}"/>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938F5D18-C163-4EE3-ABF7-FDF389D1009B}"/>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7A16E488-7644-4D8B-9FC3-009E360D5C71}"/>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314CD46-6455-46AF-A319-6E9DC302E538}"/>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D5C30302-41F9-4274-947B-24802F32E048}"/>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AAA8FAD5-D2BF-46DA-A6F1-23C56005D56E}"/>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C5A51E25-80E7-488B-B155-AC6FC685239B}"/>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B5CB873B-E797-4B41-B275-FF92C5674AC1}"/>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CCB716ED-F351-46A6-83A8-5A7DB559A0D4}"/>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2C7DCD6E-77E5-4EED-BFCD-9165777A325A}"/>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82E4A709-1598-4AC8-B93A-E1703904706F}"/>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25D1527-62CC-4D8E-8AE9-56797F7D04DE}"/>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3DC7C01-2DCE-47A6-ADE0-E5F11DAF927D}"/>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B6306249-7001-4625-88AA-2883BEEA486D}"/>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3C7687F-8FCF-4EF1-B648-A828CA40863E}"/>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4287F0D4-8915-42D5-A24E-9CB55DA278C1}"/>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A8A1BB76-F17B-4D73-B460-90B11106BFA2}"/>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F7D35C9D-0018-4303-96A2-12D3FFB049E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B05A331-DC7B-43C7-A74B-B2AF04BBB4B6}"/>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3C794E4C-6BC8-4324-8C39-E8878D5AC16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22D7EB7-AA90-474F-953A-3F9B0EBE80CE}"/>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83E8C03B-1DC3-42A3-A08A-DE3162017C4E}"/>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F1B9F2BF-0599-4B31-A7D5-BEE7B6A4BC5D}"/>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81414ACA-889D-4AF6-B7BB-63ECC0478216}"/>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5B213A94-2B00-46CB-BEF3-20DC680F958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B119FD23-7415-4C99-87E0-59A7059DD6D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787A107E-D636-4856-A024-C1AEDAA577A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8C7A8B07-14EC-4BDB-8C36-ED684827C0D8}"/>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3D1518F1-8F5D-4D8B-97AE-49988DB5D3AA}"/>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A8B55E6-BAB1-4B04-98E8-F673E36E56CB}"/>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4078C0D2-5A10-43A5-A1F8-154B92DBB1BC}"/>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F7A46902-C817-4C50-885D-FCF44D37F946}"/>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CCDD1138-31AC-43D1-833A-DBD37C03A7F1}"/>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6CC7636D-61A9-4CC1-B683-B4D37559DC14}"/>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C04FCCEA-873B-464F-AB6A-A176657E567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2BF33FF9-3C03-41C5-943A-A5481B53A0FE}"/>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40C43DC-0566-41E4-9A6C-B794846DE0A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16ECBD51-9E34-4A57-8B73-E81394C69274}"/>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2869013-9CB3-4A0F-90E1-96129E40F04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F7617BD-A398-4591-BA57-D5F20A7EB07C}"/>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E1955E2-454D-485F-BFC6-90F56EDF95DE}"/>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144056B6-1599-4D9C-B839-8D44CDC5DCFC}"/>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27177C0D-21D9-4039-8676-91C969077CED}"/>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EBF15906-D1B1-49C7-9219-DD986B7DC1A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5CAD2C5-B167-47F0-A661-DE44B9EF75D2}"/>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42E3B4D6-F91C-4745-8FDE-538AC0746A32}"/>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76B221D-F228-4A81-963D-E50C8D8E7DCE}"/>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A4716328-80CF-4C18-9D51-35D3D21E95EC}"/>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EAA786B3-5666-45E3-8601-D7182F0C38B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24C228A-C98A-41FD-B24C-AE44CF1F2923}"/>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56B29B31-EECB-4513-B72C-D3BC0603960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33CECAFA-EA13-4692-93A9-4A81271B7535}"/>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91A272E9-A30F-434E-ACD3-73A36D94E16A}"/>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72423E1-2301-41C6-B1E5-C0FBD1375D4C}"/>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9D6B19BD-0E84-4E83-B078-7D3F38AF1F02}"/>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8959CB2A-8539-4B12-B352-9CB861C7F455}"/>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3B4371-F676-4FF1-B29F-23133A41DFC3}"/>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2B372E3D-CAC7-4B02-BA74-2481B4FB97A5}"/>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E136A3A6-CD08-46DF-BDCC-F95DE3E7AACB}"/>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6FBFBA4-A1FB-4EE8-83E0-76D6BE7DF79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1B0BE476-57B7-49BB-8A0B-FD3756DA99A5}"/>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12B1E24F-826A-463A-9A3E-DD2E426AB21D}"/>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C92B5E1F-85ED-4658-8815-564A6B6DE2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D92BFDB8-5FAC-439B-9D1A-7F6C3F6AFAAD}"/>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7272FDA-D336-4CC3-B814-F19B44AE782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ABD8EBC7-1616-47D4-B555-CA2ABCA3DA2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35649346-46ED-4938-8C6C-103211ADAE9C}"/>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97CFC27E-1CA9-4082-B560-22DBD165AA29}"/>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8FF5F446-6725-4747-BD1D-1B283912FCB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E93F418B-DC78-41B5-9C5D-0A36C71E6BF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BC2CBEF-2F56-4623-8BA5-319C9AF6630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53F574E0-3B41-4C50-B42D-CF53E3A0FCDF}"/>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EF67EAEB-0A13-4D65-AD94-F6508964046A}"/>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54B0F9A-9D18-467C-BA4E-FAB74FCB5A31}"/>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FEF1C148-B785-4EF6-9D15-64CEC717DBC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2B4CA969-494A-4513-9D4C-EFE7EAA63A7F}"/>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691264D5-4F1E-4ED4-808E-1D8DD15481F3}"/>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F0B2CF4A-C611-4E05-B1C6-10BF89916C7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78A2E2BF-0C67-4A40-A7FE-B471F6AF8AF9}"/>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10437483-8DCC-4657-99AD-BFA1CFE6BB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1D96C63-56A4-4EC8-9B36-8237A6AD06AB}"/>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38C7A4A4-75F7-4DC0-97CB-EE3553DFBF89}"/>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8A25E783-49F7-4BAE-82BA-B9CF7773259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EC2A4DB0-ACE0-4193-BCB0-AF552F080525}"/>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C083632-0BE4-48CE-A9D3-81D1EB791845}"/>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41501D97-FA82-4B49-8942-51DD634E3A2B}"/>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53408438-E17D-4B0D-B550-DD30DF55727B}"/>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EC10782-0B68-474D-9D52-DD85196F7AF3}"/>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A94661FF-23B0-4202-876A-2162C48EB30D}"/>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78AAD553-9573-4C8F-A31F-DA6678B9097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29540742-1B7E-448C-91FF-A632D337CEE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97FB65FB-95E5-4A89-BC63-9C66BF75069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954C69AA-CE5A-46CA-8698-18F82A8A70BA}"/>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C88ADAD3-A384-4FF6-A31F-7EAC6888A961}"/>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6E5AEAA-2755-4F86-B99A-3E75E3C7E03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E48FD59B-A682-44D4-A66E-82F6A21AC5A8}"/>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5DFD5CB5-F5CF-480E-9874-5AF727C78091}"/>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C38194EF-A577-4F59-AD92-AC56B8D7A0C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E3114B4-1EE3-41C5-9E99-1425469EFA4F}"/>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9DA1B95-F7EB-4EDA-8790-04A4CF5B42C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13E5CC4A-ADE7-41AA-B86F-F8664A5FFA4D}"/>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FA7335C-2664-49F0-B6B8-4EA62022173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DA08E6B6-296F-4D4A-8AA1-30C0FE88BE67}"/>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A1D1B76-DFA9-4B61-80E3-36FEC39D355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F23D6E11-66E2-41A2-B4E2-82A5DAA7FF3B}"/>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667FADE5-5ACE-4BAD-9BBC-C9BCD2669718}"/>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5F154EC-BE39-4CB4-B36A-D28526D9AB9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236E5E-FCB6-4E7B-8C56-576366AF5AA5}"/>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AD3DCB9-D7D0-45F4-9844-AFDB7FF330CD}"/>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A4811E96-9EFD-48B1-946C-49F3AD058E6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A1278B36-A62C-430B-8BAA-FDF920CD0A36}"/>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9764B314-F356-4EE6-9A95-2DB993D0019B}"/>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3970857-8086-40FF-8ECA-5CAC90AEB361}"/>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BCF9AF90-E5D0-4E97-BCDA-DA57567A5219}"/>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163F6BA-E13B-4973-A738-9551DDD03D2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BCB2021-09C9-44CC-B8C5-183809455952}"/>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CFBB0D0-3F0A-47B1-8877-3B343194E0BD}"/>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2021-13-13001492020"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drawing" Target="../drawings/drawing1.xml"/><Relationship Id="rId16" Type="http://schemas.openxmlformats.org/officeDocument/2006/relationships/table" Target="../tables/table14.xml"/><Relationship Id="rId1" Type="http://schemas.openxmlformats.org/officeDocument/2006/relationships/printerSettings" Target="../printerSettings/printerSettings1.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5" Type="http://schemas.openxmlformats.org/officeDocument/2006/relationships/table" Target="../tables/table1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topLeftCell="G1" zoomScaleNormal="100" zoomScaleSheetLayoutView="40" workbookViewId="0">
      <selection activeCell="I23" sqref="I23"/>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65" t="s">
        <v>2708</v>
      </c>
      <c r="D2" s="266"/>
      <c r="E2" s="266"/>
      <c r="F2" s="266"/>
      <c r="G2" s="266"/>
      <c r="H2" s="266"/>
      <c r="I2" s="266"/>
      <c r="J2" s="266"/>
      <c r="K2" s="266"/>
      <c r="L2" s="249" t="s">
        <v>2653</v>
      </c>
      <c r="M2" s="249"/>
      <c r="N2" s="259" t="s">
        <v>2654</v>
      </c>
      <c r="O2" s="260"/>
    </row>
    <row r="3" spans="1:20" ht="33" customHeight="1" x14ac:dyDescent="0.25">
      <c r="A3" s="9"/>
      <c r="B3" s="8"/>
      <c r="C3" s="267"/>
      <c r="D3" s="268"/>
      <c r="E3" s="268"/>
      <c r="F3" s="268"/>
      <c r="G3" s="268"/>
      <c r="H3" s="268"/>
      <c r="I3" s="268"/>
      <c r="J3" s="268"/>
      <c r="K3" s="268"/>
      <c r="L3" s="261" t="s">
        <v>1</v>
      </c>
      <c r="M3" s="261"/>
      <c r="N3" s="261" t="s">
        <v>2655</v>
      </c>
      <c r="O3" s="262"/>
    </row>
    <row r="4" spans="1:20" ht="24.75" customHeight="1" thickBot="1" x14ac:dyDescent="0.3">
      <c r="A4" s="10"/>
      <c r="B4" s="12"/>
      <c r="C4" s="269"/>
      <c r="D4" s="270"/>
      <c r="E4" s="270"/>
      <c r="F4" s="270"/>
      <c r="G4" s="270"/>
      <c r="H4" s="270"/>
      <c r="I4" s="270"/>
      <c r="J4" s="270"/>
      <c r="K4" s="270"/>
      <c r="L4" s="263" t="s">
        <v>0</v>
      </c>
      <c r="M4" s="263"/>
      <c r="N4" s="263"/>
      <c r="O4" s="264"/>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10" t="s">
        <v>2651</v>
      </c>
      <c r="B6" s="211"/>
      <c r="C6" s="211"/>
      <c r="D6" s="211"/>
      <c r="E6" s="211"/>
      <c r="F6" s="211"/>
      <c r="G6" s="211"/>
      <c r="H6" s="211"/>
      <c r="I6" s="211"/>
      <c r="J6" s="211"/>
      <c r="K6" s="211"/>
      <c r="L6" s="211"/>
      <c r="M6" s="211"/>
      <c r="N6" s="211"/>
      <c r="O6" s="212"/>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54"/>
      <c r="F8" s="254"/>
      <c r="G8" s="254"/>
      <c r="H8" s="253"/>
      <c r="I8" s="253"/>
      <c r="J8" s="54"/>
      <c r="K8" s="56"/>
      <c r="L8" s="41"/>
      <c r="M8" s="41"/>
      <c r="N8" s="41"/>
      <c r="O8" s="48"/>
    </row>
    <row r="9" spans="1:20" ht="30.75" customHeight="1" x14ac:dyDescent="0.25">
      <c r="A9" s="47"/>
      <c r="B9" s="55"/>
      <c r="C9" s="53"/>
      <c r="D9" s="53"/>
      <c r="E9" s="254"/>
      <c r="F9" s="254"/>
      <c r="G9" s="254"/>
      <c r="H9" s="253"/>
      <c r="I9" s="253"/>
      <c r="J9" s="54"/>
      <c r="K9" s="56"/>
      <c r="L9" s="41"/>
      <c r="M9" s="41"/>
      <c r="N9" s="41"/>
      <c r="O9" s="48"/>
    </row>
    <row r="10" spans="1:20" ht="30.75" customHeight="1" x14ac:dyDescent="0.25">
      <c r="A10" s="47"/>
      <c r="B10" s="53"/>
      <c r="C10" s="53"/>
      <c r="D10" s="53"/>
      <c r="E10" s="254"/>
      <c r="F10" s="254"/>
      <c r="G10" s="254"/>
      <c r="H10" s="253"/>
      <c r="I10" s="253"/>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80" t="s">
        <v>2752</v>
      </c>
      <c r="D15" s="38"/>
      <c r="E15" s="38"/>
      <c r="F15" s="5"/>
      <c r="G15" s="35" t="s">
        <v>1174</v>
      </c>
      <c r="H15" s="81" t="s">
        <v>211</v>
      </c>
      <c r="I15" s="35" t="s">
        <v>2637</v>
      </c>
      <c r="J15" s="81" t="s">
        <v>2639</v>
      </c>
      <c r="L15" s="247" t="s">
        <v>10</v>
      </c>
      <c r="M15" s="247"/>
      <c r="N15" s="85" t="str">
        <f>+IF(J15="Plural","Ingrese %","N/A")</f>
        <v>N/A</v>
      </c>
      <c r="O15" s="8"/>
      <c r="Q15" s="58" t="str">
        <f>C15</f>
        <v>2021-13-13001492020</v>
      </c>
      <c r="R15" s="58" t="str">
        <f>H15</f>
        <v>BOLÍVAR</v>
      </c>
      <c r="S15" s="58" t="str">
        <f>J15</f>
        <v>Singular</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10" t="s">
        <v>23</v>
      </c>
      <c r="B17" s="211"/>
      <c r="C17" s="211"/>
      <c r="D17" s="211"/>
      <c r="E17" s="211"/>
      <c r="F17" s="211"/>
      <c r="G17" s="211"/>
      <c r="H17" s="210" t="s">
        <v>14</v>
      </c>
      <c r="I17" s="211"/>
      <c r="J17" s="211"/>
      <c r="K17" s="211"/>
      <c r="L17" s="211"/>
      <c r="M17" s="211"/>
      <c r="N17" s="211"/>
      <c r="O17" s="212"/>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58" t="s">
        <v>2652</v>
      </c>
      <c r="I19" s="65" t="s">
        <v>13</v>
      </c>
      <c r="J19" s="66" t="s">
        <v>12</v>
      </c>
      <c r="K19" s="66" t="s">
        <v>2621</v>
      </c>
      <c r="L19" s="66" t="s">
        <v>1164</v>
      </c>
      <c r="M19" s="66" t="s">
        <v>1165</v>
      </c>
      <c r="N19" s="67" t="s">
        <v>2622</v>
      </c>
      <c r="O19" s="8"/>
      <c r="Q19" s="58" cm="1">
        <f t="array" ref="Q19">Tabla31[NIT:]</f>
        <v>900200181</v>
      </c>
      <c r="R19" s="58" t="str">
        <f>B38</f>
        <v>FUNDACION BIOPSICOSOCIAL JRP</v>
      </c>
    </row>
    <row r="20" spans="1:18" ht="30" customHeight="1" x14ac:dyDescent="0.25">
      <c r="A20" s="9"/>
      <c r="B20" s="136">
        <v>900200181</v>
      </c>
      <c r="C20" s="5"/>
      <c r="D20" s="115"/>
      <c r="E20" s="5"/>
      <c r="F20" s="5"/>
      <c r="G20" s="5"/>
      <c r="H20" s="258"/>
      <c r="I20" s="82" t="s">
        <v>211</v>
      </c>
      <c r="J20" s="82" t="s">
        <v>213</v>
      </c>
      <c r="K20" s="83">
        <v>500606680</v>
      </c>
      <c r="L20" s="84">
        <v>44228</v>
      </c>
      <c r="M20" s="84">
        <v>44561</v>
      </c>
      <c r="N20" s="138">
        <f>+(M20-L20)/30</f>
        <v>11.1</v>
      </c>
      <c r="O20" s="8"/>
    </row>
    <row r="21" spans="1:18" ht="30" customHeight="1" outlineLevel="1" x14ac:dyDescent="0.25">
      <c r="A21" s="9"/>
      <c r="B21" s="102"/>
      <c r="C21" s="5"/>
      <c r="D21" s="5"/>
      <c r="E21" s="5"/>
      <c r="F21" s="5"/>
      <c r="G21" s="5"/>
      <c r="H21" s="101"/>
      <c r="I21" s="82"/>
      <c r="J21" s="82"/>
      <c r="K21" s="83"/>
      <c r="L21" s="84"/>
      <c r="M21" s="84"/>
      <c r="N21" s="138">
        <f t="shared" ref="N21:N35" si="0">+(M21-L21)/30</f>
        <v>0</v>
      </c>
      <c r="O21" s="8"/>
    </row>
    <row r="22" spans="1:18" ht="30" customHeight="1" outlineLevel="1" x14ac:dyDescent="0.25">
      <c r="A22" s="9"/>
      <c r="B22" s="102"/>
      <c r="C22" s="5"/>
      <c r="D22" s="5"/>
      <c r="E22" s="5"/>
      <c r="F22" s="5"/>
      <c r="G22" s="5"/>
      <c r="H22" s="101"/>
      <c r="I22" s="82"/>
      <c r="J22" s="82"/>
      <c r="K22" s="83"/>
      <c r="L22" s="84"/>
      <c r="M22" s="84"/>
      <c r="N22" s="140">
        <f t="shared" ref="N22:N33" si="1">+(M22-L22)/30</f>
        <v>0</v>
      </c>
      <c r="O22" s="8"/>
    </row>
    <row r="23" spans="1:18" ht="30" customHeight="1" outlineLevel="1" x14ac:dyDescent="0.25">
      <c r="A23" s="9"/>
      <c r="B23" s="193"/>
      <c r="C23" s="22"/>
      <c r="D23" s="22"/>
      <c r="E23" s="22"/>
      <c r="F23" s="5"/>
      <c r="G23" s="5"/>
      <c r="H23" s="101"/>
      <c r="I23" s="82"/>
      <c r="J23" s="82"/>
      <c r="K23" s="83"/>
      <c r="L23" s="84"/>
      <c r="M23" s="84"/>
      <c r="N23" s="140">
        <f t="shared" si="1"/>
        <v>0</v>
      </c>
      <c r="O23" s="8"/>
    </row>
    <row r="24" spans="1:18" ht="30" customHeight="1" outlineLevel="1" x14ac:dyDescent="0.25">
      <c r="A24" s="9"/>
      <c r="B24" s="193"/>
      <c r="C24" s="22"/>
      <c r="D24" s="22"/>
      <c r="E24" s="22"/>
      <c r="F24" s="5"/>
      <c r="G24" s="5"/>
      <c r="H24" s="101"/>
      <c r="I24" s="82"/>
      <c r="J24" s="82"/>
      <c r="K24" s="83"/>
      <c r="L24" s="84"/>
      <c r="M24" s="84"/>
      <c r="N24" s="140">
        <f t="shared" si="1"/>
        <v>0</v>
      </c>
      <c r="O24" s="8"/>
    </row>
    <row r="25" spans="1:18" ht="30" customHeight="1" outlineLevel="1" x14ac:dyDescent="0.25">
      <c r="A25" s="9"/>
      <c r="B25" s="193"/>
      <c r="C25" s="22"/>
      <c r="D25" s="22"/>
      <c r="E25" s="22"/>
      <c r="F25" s="5"/>
      <c r="G25" s="5"/>
      <c r="H25" s="101"/>
      <c r="I25" s="82"/>
      <c r="J25" s="82"/>
      <c r="K25" s="83"/>
      <c r="L25" s="84"/>
      <c r="M25" s="84"/>
      <c r="N25" s="140">
        <f t="shared" si="1"/>
        <v>0</v>
      </c>
      <c r="O25" s="8"/>
    </row>
    <row r="26" spans="1:18" ht="30" customHeight="1" outlineLevel="1" x14ac:dyDescent="0.25">
      <c r="A26" s="9"/>
      <c r="B26" s="193"/>
      <c r="C26" s="22"/>
      <c r="D26" s="22"/>
      <c r="E26" s="22"/>
      <c r="F26" s="5"/>
      <c r="G26" s="5"/>
      <c r="H26" s="101"/>
      <c r="I26" s="82"/>
      <c r="J26" s="82"/>
      <c r="K26" s="83"/>
      <c r="L26" s="84"/>
      <c r="M26" s="84"/>
      <c r="N26" s="140">
        <f t="shared" si="1"/>
        <v>0</v>
      </c>
      <c r="O26" s="8"/>
    </row>
    <row r="27" spans="1:18" ht="30" customHeight="1" outlineLevel="1" x14ac:dyDescent="0.25">
      <c r="A27" s="9"/>
      <c r="B27" s="193"/>
      <c r="C27" s="22"/>
      <c r="D27" s="22"/>
      <c r="E27" s="22"/>
      <c r="F27" s="5"/>
      <c r="G27" s="5"/>
      <c r="H27" s="101"/>
      <c r="I27" s="82"/>
      <c r="J27" s="82"/>
      <c r="K27" s="83"/>
      <c r="L27" s="84"/>
      <c r="M27" s="84"/>
      <c r="N27" s="140">
        <f t="shared" si="1"/>
        <v>0</v>
      </c>
      <c r="O27" s="8"/>
    </row>
    <row r="28" spans="1:18" ht="30" customHeight="1" outlineLevel="1" x14ac:dyDescent="0.25">
      <c r="A28" s="9"/>
      <c r="B28" s="193"/>
      <c r="C28" s="22"/>
      <c r="D28" s="22"/>
      <c r="E28" s="22"/>
      <c r="F28" s="5"/>
      <c r="G28" s="5"/>
      <c r="H28" s="101"/>
      <c r="I28" s="82"/>
      <c r="J28" s="82"/>
      <c r="K28" s="83"/>
      <c r="L28" s="84"/>
      <c r="M28" s="84"/>
      <c r="N28" s="140">
        <f t="shared" si="1"/>
        <v>0</v>
      </c>
      <c r="O28" s="8"/>
    </row>
    <row r="29" spans="1:18" ht="30" customHeight="1" outlineLevel="1" x14ac:dyDescent="0.25">
      <c r="A29" s="9"/>
      <c r="B29" s="102"/>
      <c r="C29" s="5"/>
      <c r="D29" s="5"/>
      <c r="E29" s="5"/>
      <c r="F29" s="5"/>
      <c r="G29" s="5"/>
      <c r="H29" s="101"/>
      <c r="I29" s="82"/>
      <c r="J29" s="82"/>
      <c r="K29" s="83"/>
      <c r="L29" s="84"/>
      <c r="M29" s="84"/>
      <c r="N29" s="140">
        <f t="shared" si="1"/>
        <v>0</v>
      </c>
      <c r="O29" s="8"/>
    </row>
    <row r="30" spans="1:18" ht="30" customHeight="1" outlineLevel="1" x14ac:dyDescent="0.25">
      <c r="A30" s="9"/>
      <c r="B30" s="102"/>
      <c r="C30" s="5"/>
      <c r="D30" s="5"/>
      <c r="E30" s="5"/>
      <c r="F30" s="5"/>
      <c r="G30" s="5"/>
      <c r="H30" s="101"/>
      <c r="I30" s="82"/>
      <c r="J30" s="82"/>
      <c r="K30" s="83"/>
      <c r="L30" s="84"/>
      <c r="M30" s="84"/>
      <c r="N30" s="140">
        <f t="shared" si="1"/>
        <v>0</v>
      </c>
      <c r="O30" s="8"/>
    </row>
    <row r="31" spans="1:18" ht="30" customHeight="1" outlineLevel="1" x14ac:dyDescent="0.25">
      <c r="A31" s="9"/>
      <c r="B31" s="102"/>
      <c r="C31" s="5"/>
      <c r="D31" s="5"/>
      <c r="E31" s="5"/>
      <c r="F31" s="5"/>
      <c r="G31" s="5"/>
      <c r="H31" s="101"/>
      <c r="I31" s="82"/>
      <c r="J31" s="82"/>
      <c r="K31" s="83"/>
      <c r="L31" s="84"/>
      <c r="M31" s="84"/>
      <c r="N31" s="140">
        <f t="shared" si="1"/>
        <v>0</v>
      </c>
      <c r="O31" s="8"/>
    </row>
    <row r="32" spans="1:18" ht="30" customHeight="1" outlineLevel="1" x14ac:dyDescent="0.25">
      <c r="A32" s="9"/>
      <c r="B32" s="102"/>
      <c r="C32" s="5"/>
      <c r="D32" s="5"/>
      <c r="E32" s="5"/>
      <c r="F32" s="5"/>
      <c r="G32" s="5"/>
      <c r="H32" s="101"/>
      <c r="I32" s="82"/>
      <c r="J32" s="82"/>
      <c r="K32" s="83"/>
      <c r="L32" s="84"/>
      <c r="M32" s="84"/>
      <c r="N32" s="140">
        <f t="shared" si="1"/>
        <v>0</v>
      </c>
      <c r="O32" s="8"/>
    </row>
    <row r="33" spans="1:16" ht="30" customHeight="1" outlineLevel="1" x14ac:dyDescent="0.25">
      <c r="A33" s="9"/>
      <c r="B33" s="102"/>
      <c r="C33" s="5"/>
      <c r="D33" s="5"/>
      <c r="E33" s="5"/>
      <c r="F33" s="5"/>
      <c r="G33" s="5"/>
      <c r="H33" s="101"/>
      <c r="I33" s="82"/>
      <c r="J33" s="82"/>
      <c r="K33" s="83"/>
      <c r="L33" s="84"/>
      <c r="M33" s="84"/>
      <c r="N33" s="140">
        <f t="shared" si="1"/>
        <v>0</v>
      </c>
      <c r="O33" s="8"/>
    </row>
    <row r="34" spans="1:16" ht="30" customHeight="1" outlineLevel="1" x14ac:dyDescent="0.25">
      <c r="A34" s="9"/>
      <c r="B34" s="102"/>
      <c r="C34" s="5"/>
      <c r="D34" s="5"/>
      <c r="E34" s="5"/>
      <c r="F34" s="5"/>
      <c r="G34" s="5"/>
      <c r="H34" s="101"/>
      <c r="I34" s="82"/>
      <c r="J34" s="82"/>
      <c r="K34" s="83"/>
      <c r="L34" s="84"/>
      <c r="M34" s="84"/>
      <c r="N34" s="140">
        <f t="shared" si="0"/>
        <v>0</v>
      </c>
      <c r="O34" s="8"/>
    </row>
    <row r="35" spans="1:16" ht="30" customHeight="1" outlineLevel="1" x14ac:dyDescent="0.25">
      <c r="A35" s="9"/>
      <c r="B35" s="102"/>
      <c r="C35" s="5"/>
      <c r="D35" s="5"/>
      <c r="E35" s="5"/>
      <c r="F35" s="5"/>
      <c r="G35" s="5"/>
      <c r="H35" s="101"/>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x14ac:dyDescent="0.25">
      <c r="A37" s="9"/>
      <c r="B37" s="230" t="s">
        <v>3</v>
      </c>
      <c r="C37" s="230"/>
      <c r="D37" s="230"/>
      <c r="E37" s="230"/>
      <c r="F37" s="230"/>
      <c r="G37" s="5"/>
      <c r="H37" s="250" t="s">
        <v>4</v>
      </c>
      <c r="I37" s="251"/>
      <c r="J37" s="251"/>
      <c r="K37" s="251"/>
      <c r="L37" s="251"/>
      <c r="M37" s="251"/>
      <c r="N37" s="251"/>
      <c r="O37" s="252"/>
    </row>
    <row r="38" spans="1:16" ht="21" customHeight="1" x14ac:dyDescent="0.25">
      <c r="A38" s="9"/>
      <c r="B38" s="248" t="str">
        <f>VLOOKUP(B20,EAS!A2:B1439,2,0)</f>
        <v>FUNDACION BIOPSICOSOCIAL JRP</v>
      </c>
      <c r="C38" s="248"/>
      <c r="D38" s="248"/>
      <c r="E38" s="248"/>
      <c r="F38" s="248"/>
      <c r="G38" s="5"/>
      <c r="H38" s="255" t="s">
        <v>2751</v>
      </c>
      <c r="I38" s="256"/>
      <c r="J38" s="256"/>
      <c r="K38" s="256"/>
      <c r="L38" s="256"/>
      <c r="M38" s="256"/>
      <c r="N38" s="256"/>
      <c r="O38" s="257"/>
    </row>
    <row r="39" spans="1:16" ht="21" customHeight="1" x14ac:dyDescent="0.25">
      <c r="A39" s="9"/>
      <c r="B39" s="248"/>
      <c r="C39" s="248"/>
      <c r="D39" s="248"/>
      <c r="E39" s="248"/>
      <c r="F39" s="248"/>
      <c r="G39" s="5"/>
      <c r="H39" s="255"/>
      <c r="I39" s="256"/>
      <c r="J39" s="256"/>
      <c r="K39" s="256"/>
      <c r="L39" s="256"/>
      <c r="M39" s="256"/>
      <c r="N39" s="256"/>
      <c r="O39" s="257"/>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10" t="s">
        <v>5</v>
      </c>
      <c r="B42" s="211"/>
      <c r="C42" s="211"/>
      <c r="D42" s="211"/>
      <c r="E42" s="211"/>
      <c r="F42" s="211"/>
      <c r="G42" s="211"/>
      <c r="H42" s="211"/>
      <c r="I42" s="211"/>
      <c r="J42" s="211"/>
      <c r="K42" s="211"/>
      <c r="L42" s="211"/>
      <c r="M42" s="211"/>
      <c r="N42" s="211"/>
      <c r="O42" s="212"/>
      <c r="P42" s="119"/>
    </row>
    <row r="43" spans="1:16" ht="8.25" customHeight="1" thickBot="1" x14ac:dyDescent="0.3"/>
    <row r="44" spans="1:16" s="19" customFormat="1" ht="31.5" customHeight="1" thickBot="1" x14ac:dyDescent="0.3">
      <c r="A44" s="238" t="s">
        <v>6</v>
      </c>
      <c r="B44" s="239"/>
      <c r="C44" s="239"/>
      <c r="D44" s="239"/>
      <c r="E44" s="239"/>
      <c r="F44" s="239"/>
      <c r="G44" s="239"/>
      <c r="H44" s="239"/>
      <c r="I44" s="239"/>
      <c r="J44" s="239"/>
      <c r="K44" s="239"/>
      <c r="L44" s="239"/>
      <c r="M44" s="239"/>
      <c r="N44" s="239"/>
      <c r="O44" s="240"/>
      <c r="P44" s="119"/>
    </row>
    <row r="45" spans="1:16" ht="15" customHeight="1" x14ac:dyDescent="0.25">
      <c r="A45" s="241" t="s">
        <v>2709</v>
      </c>
      <c r="B45" s="242"/>
      <c r="C45" s="242"/>
      <c r="D45" s="242"/>
      <c r="E45" s="242"/>
      <c r="F45" s="242"/>
      <c r="G45" s="242"/>
      <c r="H45" s="242"/>
      <c r="I45" s="242"/>
      <c r="J45" s="242"/>
      <c r="K45" s="242"/>
      <c r="L45" s="242"/>
      <c r="M45" s="242"/>
      <c r="N45" s="242"/>
      <c r="O45" s="243"/>
    </row>
    <row r="46" spans="1:16" x14ac:dyDescent="0.25">
      <c r="A46" s="244"/>
      <c r="B46" s="245"/>
      <c r="C46" s="245"/>
      <c r="D46" s="245"/>
      <c r="E46" s="245"/>
      <c r="F46" s="245"/>
      <c r="G46" s="245"/>
      <c r="H46" s="245"/>
      <c r="I46" s="245"/>
      <c r="J46" s="245"/>
      <c r="K46" s="245"/>
      <c r="L46" s="245"/>
      <c r="M46" s="245"/>
      <c r="N46" s="245"/>
      <c r="O46" s="246"/>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2720</v>
      </c>
      <c r="C49" s="87" t="s">
        <v>34</v>
      </c>
      <c r="D49" s="82" t="s">
        <v>2721</v>
      </c>
      <c r="E49" s="88">
        <v>42124</v>
      </c>
      <c r="F49" s="88">
        <v>42307</v>
      </c>
      <c r="G49" s="117">
        <f>IF(AND(E49&lt;&gt;"",F49&lt;&gt;""),((F49-E49)/30),"")</f>
        <v>6.1</v>
      </c>
      <c r="H49" s="86" t="s">
        <v>2722</v>
      </c>
      <c r="I49" s="82" t="s">
        <v>714</v>
      </c>
      <c r="J49" s="82" t="s">
        <v>739</v>
      </c>
      <c r="K49" s="89">
        <v>327000000</v>
      </c>
      <c r="L49" s="87" t="s">
        <v>1151</v>
      </c>
      <c r="M49" s="90">
        <f>+IF(L49="No",1,IF(L49="Si","Ingrese %",""))</f>
        <v>1</v>
      </c>
      <c r="N49" s="87" t="s">
        <v>1154</v>
      </c>
      <c r="O49" s="87" t="s">
        <v>29</v>
      </c>
      <c r="P49" s="121"/>
    </row>
    <row r="50" spans="1:16" s="6" customFormat="1" ht="24.75" customHeight="1" x14ac:dyDescent="0.25">
      <c r="A50" s="59">
        <v>2</v>
      </c>
      <c r="B50" s="194" t="s">
        <v>2723</v>
      </c>
      <c r="C50" s="87" t="s">
        <v>35</v>
      </c>
      <c r="D50" s="82" t="s">
        <v>2725</v>
      </c>
      <c r="E50" s="88">
        <v>42380</v>
      </c>
      <c r="F50" s="88">
        <v>42715</v>
      </c>
      <c r="G50" s="117">
        <f t="shared" ref="G50:G51" si="2">IF(AND(E50&lt;&gt;"",F50&lt;&gt;""),((F50-E50)/30),"")</f>
        <v>11.166666666666666</v>
      </c>
      <c r="H50" s="139" t="s">
        <v>2724</v>
      </c>
      <c r="I50" s="82" t="s">
        <v>714</v>
      </c>
      <c r="J50" s="82" t="s">
        <v>722</v>
      </c>
      <c r="K50" s="89">
        <v>873420400</v>
      </c>
      <c r="L50" s="87" t="s">
        <v>1151</v>
      </c>
      <c r="M50" s="90">
        <f t="shared" ref="M50:M93" si="3">+IF(L50="No",1,IF(L50="Si","Ingrese %",""))</f>
        <v>1</v>
      </c>
      <c r="N50" s="87" t="s">
        <v>1154</v>
      </c>
      <c r="O50" s="87" t="s">
        <v>29</v>
      </c>
      <c r="P50" s="121"/>
    </row>
    <row r="51" spans="1:16" s="6" customFormat="1" ht="24.75" customHeight="1" x14ac:dyDescent="0.25">
      <c r="A51" s="59">
        <v>3</v>
      </c>
      <c r="B51" s="86" t="s">
        <v>2727</v>
      </c>
      <c r="C51" s="87" t="s">
        <v>35</v>
      </c>
      <c r="D51" s="82" t="s">
        <v>2726</v>
      </c>
      <c r="E51" s="88">
        <v>42025</v>
      </c>
      <c r="F51" s="88">
        <v>42206</v>
      </c>
      <c r="G51" s="117">
        <f t="shared" si="2"/>
        <v>6.0333333333333332</v>
      </c>
      <c r="H51" s="86" t="s">
        <v>2728</v>
      </c>
      <c r="I51" s="82" t="s">
        <v>211</v>
      </c>
      <c r="J51" s="82" t="s">
        <v>213</v>
      </c>
      <c r="K51" s="89">
        <v>87151700</v>
      </c>
      <c r="L51" s="87" t="s">
        <v>1151</v>
      </c>
      <c r="M51" s="90">
        <f t="shared" si="3"/>
        <v>1</v>
      </c>
      <c r="N51" s="87" t="s">
        <v>1154</v>
      </c>
      <c r="O51" s="87" t="s">
        <v>29</v>
      </c>
      <c r="P51" s="121"/>
    </row>
    <row r="52" spans="1:16" s="6" customFormat="1" ht="24.75" customHeight="1" outlineLevel="1" x14ac:dyDescent="0.25">
      <c r="A52" s="59">
        <v>4</v>
      </c>
      <c r="B52" s="86" t="s">
        <v>2729</v>
      </c>
      <c r="C52" s="87" t="s">
        <v>35</v>
      </c>
      <c r="D52" s="82" t="s">
        <v>2731</v>
      </c>
      <c r="E52" s="88">
        <v>43115</v>
      </c>
      <c r="F52" s="88">
        <v>43449</v>
      </c>
      <c r="G52" s="117">
        <f t="shared" ref="G52:G93" si="4">IF(AND(E52&lt;&gt;"",F52&lt;&gt;""),((F52-E52)/30),"")</f>
        <v>11.133333333333333</v>
      </c>
      <c r="H52" s="86" t="s">
        <v>2730</v>
      </c>
      <c r="I52" s="82" t="s">
        <v>211</v>
      </c>
      <c r="J52" s="82" t="s">
        <v>221</v>
      </c>
      <c r="K52" s="191">
        <v>112000000</v>
      </c>
      <c r="L52" s="87" t="s">
        <v>1151</v>
      </c>
      <c r="M52" s="90">
        <f t="shared" si="3"/>
        <v>1</v>
      </c>
      <c r="N52" s="87" t="s">
        <v>1154</v>
      </c>
      <c r="O52" s="87" t="s">
        <v>29</v>
      </c>
      <c r="P52" s="121"/>
    </row>
    <row r="53" spans="1:16" s="7" customFormat="1" ht="24.75" customHeight="1" outlineLevel="1" x14ac:dyDescent="0.25">
      <c r="A53" s="60">
        <v>5</v>
      </c>
      <c r="B53" s="86" t="s">
        <v>2732</v>
      </c>
      <c r="C53" s="87" t="s">
        <v>34</v>
      </c>
      <c r="D53" s="82" t="s">
        <v>2733</v>
      </c>
      <c r="E53" s="82" t="s">
        <v>2734</v>
      </c>
      <c r="F53" s="82" t="s">
        <v>2735</v>
      </c>
      <c r="G53" s="117">
        <f t="shared" si="4"/>
        <v>9.6333333333333329</v>
      </c>
      <c r="H53" s="86" t="s">
        <v>2736</v>
      </c>
      <c r="I53" s="82" t="s">
        <v>211</v>
      </c>
      <c r="J53" s="82" t="s">
        <v>248</v>
      </c>
      <c r="K53" s="191">
        <v>205000000</v>
      </c>
      <c r="L53" s="87" t="s">
        <v>1151</v>
      </c>
      <c r="M53" s="90">
        <f t="shared" si="3"/>
        <v>1</v>
      </c>
      <c r="N53" s="87" t="s">
        <v>1154</v>
      </c>
      <c r="O53" s="87" t="s">
        <v>29</v>
      </c>
      <c r="P53" s="122"/>
    </row>
    <row r="54" spans="1:16" s="7" customFormat="1" ht="24.75" customHeight="1" outlineLevel="1" x14ac:dyDescent="0.25">
      <c r="A54" s="60">
        <v>6</v>
      </c>
      <c r="B54" s="86" t="s">
        <v>2737</v>
      </c>
      <c r="C54" s="87" t="s">
        <v>34</v>
      </c>
      <c r="D54" s="82" t="s">
        <v>2740</v>
      </c>
      <c r="E54" s="88">
        <v>43922</v>
      </c>
      <c r="F54" s="88">
        <v>44165</v>
      </c>
      <c r="G54" s="117">
        <f t="shared" si="4"/>
        <v>8.1</v>
      </c>
      <c r="H54" s="86" t="s">
        <v>2743</v>
      </c>
      <c r="I54" s="82" t="s">
        <v>211</v>
      </c>
      <c r="J54" s="82" t="s">
        <v>213</v>
      </c>
      <c r="K54" s="91">
        <v>460897593</v>
      </c>
      <c r="L54" s="87" t="s">
        <v>1151</v>
      </c>
      <c r="M54" s="90">
        <f t="shared" si="3"/>
        <v>1</v>
      </c>
      <c r="N54" s="87" t="s">
        <v>1154</v>
      </c>
      <c r="O54" s="87" t="s">
        <v>1151</v>
      </c>
      <c r="P54" s="122"/>
    </row>
    <row r="55" spans="1:16" s="7" customFormat="1" ht="24.75" customHeight="1" outlineLevel="1" x14ac:dyDescent="0.25">
      <c r="A55" s="60">
        <v>7</v>
      </c>
      <c r="B55" s="86" t="s">
        <v>2737</v>
      </c>
      <c r="C55" s="87" t="s">
        <v>34</v>
      </c>
      <c r="D55" s="82" t="s">
        <v>2741</v>
      </c>
      <c r="E55" s="88">
        <v>43922</v>
      </c>
      <c r="F55" s="88">
        <v>44165</v>
      </c>
      <c r="G55" s="117">
        <f t="shared" si="4"/>
        <v>8.1</v>
      </c>
      <c r="H55" s="86" t="s">
        <v>2743</v>
      </c>
      <c r="I55" s="82" t="s">
        <v>211</v>
      </c>
      <c r="J55" s="82" t="s">
        <v>213</v>
      </c>
      <c r="K55" s="91">
        <v>282469435</v>
      </c>
      <c r="L55" s="87" t="s">
        <v>1151</v>
      </c>
      <c r="M55" s="90">
        <f t="shared" si="3"/>
        <v>1</v>
      </c>
      <c r="N55" s="87" t="s">
        <v>1154</v>
      </c>
      <c r="O55" s="87" t="s">
        <v>1151</v>
      </c>
      <c r="P55" s="122"/>
    </row>
    <row r="56" spans="1:16" s="7" customFormat="1" ht="24.75" customHeight="1" outlineLevel="1" x14ac:dyDescent="0.25">
      <c r="A56" s="60">
        <v>8</v>
      </c>
      <c r="B56" s="86"/>
      <c r="C56" s="87"/>
      <c r="D56" s="82"/>
      <c r="E56" s="88"/>
      <c r="F56" s="88"/>
      <c r="G56" s="117" t="str">
        <f t="shared" si="4"/>
        <v/>
      </c>
      <c r="H56" s="86"/>
      <c r="I56" s="82"/>
      <c r="J56" s="82"/>
      <c r="K56" s="91"/>
      <c r="L56" s="87"/>
      <c r="M56" s="90"/>
      <c r="N56" s="87"/>
      <c r="O56" s="87"/>
      <c r="P56" s="122"/>
    </row>
    <row r="57" spans="1:16" s="7" customFormat="1" ht="24.75" customHeight="1" outlineLevel="1" x14ac:dyDescent="0.25">
      <c r="A57" s="60">
        <v>9</v>
      </c>
      <c r="B57" s="86"/>
      <c r="C57" s="87"/>
      <c r="D57" s="82"/>
      <c r="E57" s="88"/>
      <c r="F57" s="88"/>
      <c r="G57" s="117" t="str">
        <f t="shared" si="4"/>
        <v/>
      </c>
      <c r="H57" s="86"/>
      <c r="I57" s="82"/>
      <c r="J57" s="82"/>
      <c r="K57" s="91"/>
      <c r="L57" s="87"/>
      <c r="M57" s="90"/>
      <c r="N57" s="87"/>
      <c r="O57" s="87"/>
      <c r="P57" s="122"/>
    </row>
    <row r="58" spans="1:16" s="7" customFormat="1" ht="24.75" customHeight="1" outlineLevel="1" x14ac:dyDescent="0.25">
      <c r="A58" s="60">
        <v>10</v>
      </c>
      <c r="B58" s="86"/>
      <c r="C58" s="87"/>
      <c r="D58" s="82"/>
      <c r="E58" s="82"/>
      <c r="F58" s="82"/>
      <c r="G58" s="117" t="str">
        <f t="shared" si="4"/>
        <v/>
      </c>
      <c r="H58" s="86"/>
      <c r="I58" s="82"/>
      <c r="J58" s="82"/>
      <c r="K58" s="89"/>
      <c r="L58" s="87"/>
      <c r="M58" s="90" t="str">
        <f t="shared" si="3"/>
        <v/>
      </c>
      <c r="N58" s="87"/>
      <c r="O58" s="87"/>
      <c r="P58" s="122"/>
    </row>
    <row r="59" spans="1:16" s="7" customFormat="1" ht="24.75" customHeight="1" outlineLevel="1" x14ac:dyDescent="0.25">
      <c r="A59" s="60">
        <v>11</v>
      </c>
      <c r="B59" s="86"/>
      <c r="C59" s="87"/>
      <c r="D59" s="82"/>
      <c r="E59" s="82"/>
      <c r="F59" s="82"/>
      <c r="G59" s="117" t="str">
        <f t="shared" si="4"/>
        <v/>
      </c>
      <c r="H59" s="86"/>
      <c r="I59" s="82"/>
      <c r="J59" s="82"/>
      <c r="K59" s="89"/>
      <c r="L59" s="87"/>
      <c r="M59" s="90" t="str">
        <f t="shared" si="3"/>
        <v/>
      </c>
      <c r="N59" s="87"/>
      <c r="O59" s="87"/>
      <c r="P59" s="122"/>
    </row>
    <row r="60" spans="1:16" s="7" customFormat="1" ht="24.75" customHeight="1" outlineLevel="1" x14ac:dyDescent="0.25">
      <c r="A60" s="60">
        <v>12</v>
      </c>
      <c r="B60" s="86"/>
      <c r="C60" s="87"/>
      <c r="D60" s="82"/>
      <c r="E60" s="82"/>
      <c r="F60" s="82"/>
      <c r="G60" s="117" t="str">
        <f t="shared" si="4"/>
        <v/>
      </c>
      <c r="H60" s="86"/>
      <c r="I60" s="82"/>
      <c r="J60" s="82"/>
      <c r="K60" s="89"/>
      <c r="L60" s="87"/>
      <c r="M60" s="90" t="str">
        <f t="shared" si="3"/>
        <v/>
      </c>
      <c r="N60" s="87"/>
      <c r="O60" s="87"/>
      <c r="P60" s="122"/>
    </row>
    <row r="61" spans="1:16" s="7" customFormat="1" ht="24.75" customHeight="1" outlineLevel="1" x14ac:dyDescent="0.25">
      <c r="A61" s="60">
        <v>13</v>
      </c>
      <c r="B61" s="86"/>
      <c r="C61" s="87"/>
      <c r="D61" s="82"/>
      <c r="E61" s="82"/>
      <c r="F61" s="82"/>
      <c r="G61" s="117" t="str">
        <f t="shared" si="4"/>
        <v/>
      </c>
      <c r="H61" s="86"/>
      <c r="I61" s="82"/>
      <c r="J61" s="82"/>
      <c r="K61" s="89"/>
      <c r="L61" s="87"/>
      <c r="M61" s="90" t="str">
        <f t="shared" si="3"/>
        <v/>
      </c>
      <c r="N61" s="87"/>
      <c r="O61" s="87"/>
      <c r="P61" s="122"/>
    </row>
    <row r="62" spans="1:16" s="7" customFormat="1" ht="24.75" customHeight="1" outlineLevel="1" x14ac:dyDescent="0.25">
      <c r="A62" s="60">
        <v>14</v>
      </c>
      <c r="B62" s="86"/>
      <c r="C62" s="87"/>
      <c r="D62" s="82"/>
      <c r="E62" s="82"/>
      <c r="F62" s="82"/>
      <c r="G62" s="117" t="str">
        <f t="shared" si="4"/>
        <v/>
      </c>
      <c r="H62" s="86"/>
      <c r="I62" s="82"/>
      <c r="J62" s="82"/>
      <c r="K62" s="89"/>
      <c r="L62" s="87"/>
      <c r="M62" s="90" t="str">
        <f t="shared" si="3"/>
        <v/>
      </c>
      <c r="N62" s="87"/>
      <c r="O62" s="87"/>
      <c r="P62" s="122"/>
    </row>
    <row r="63" spans="1:16" s="7" customFormat="1" ht="24.75" customHeight="1" outlineLevel="1" x14ac:dyDescent="0.25">
      <c r="A63" s="60">
        <v>15</v>
      </c>
      <c r="B63" s="86"/>
      <c r="C63" s="87"/>
      <c r="D63" s="82"/>
      <c r="E63" s="82"/>
      <c r="F63" s="82"/>
      <c r="G63" s="117" t="str">
        <f t="shared" si="4"/>
        <v/>
      </c>
      <c r="H63" s="86"/>
      <c r="I63" s="82"/>
      <c r="J63" s="82"/>
      <c r="K63" s="89"/>
      <c r="L63" s="87"/>
      <c r="M63" s="90" t="str">
        <f t="shared" si="3"/>
        <v/>
      </c>
      <c r="N63" s="87"/>
      <c r="O63" s="87"/>
      <c r="P63" s="122"/>
    </row>
    <row r="64" spans="1:16" s="7" customFormat="1" ht="24.75" customHeight="1" outlineLevel="1" x14ac:dyDescent="0.25">
      <c r="A64" s="60">
        <v>16</v>
      </c>
      <c r="B64" s="86"/>
      <c r="C64" s="87"/>
      <c r="D64" s="82"/>
      <c r="E64" s="82"/>
      <c r="F64" s="82"/>
      <c r="G64" s="117" t="str">
        <f t="shared" si="4"/>
        <v/>
      </c>
      <c r="H64" s="86"/>
      <c r="I64" s="82"/>
      <c r="J64" s="82"/>
      <c r="K64" s="89"/>
      <c r="L64" s="87"/>
      <c r="M64" s="90" t="str">
        <f t="shared" si="3"/>
        <v/>
      </c>
      <c r="N64" s="87"/>
      <c r="O64" s="87"/>
      <c r="P64" s="122"/>
    </row>
    <row r="65" spans="1:16" s="7" customFormat="1" ht="24.75" customHeight="1" outlineLevel="1" x14ac:dyDescent="0.25">
      <c r="A65" s="60">
        <v>17</v>
      </c>
      <c r="B65" s="86"/>
      <c r="C65" s="87"/>
      <c r="D65" s="82"/>
      <c r="E65" s="82"/>
      <c r="F65" s="82"/>
      <c r="G65" s="117" t="str">
        <f t="shared" si="4"/>
        <v/>
      </c>
      <c r="H65" s="86"/>
      <c r="I65" s="82"/>
      <c r="J65" s="82"/>
      <c r="K65" s="89"/>
      <c r="L65" s="87"/>
      <c r="M65" s="90" t="str">
        <f t="shared" si="3"/>
        <v/>
      </c>
      <c r="N65" s="87"/>
      <c r="O65" s="87"/>
      <c r="P65" s="122"/>
    </row>
    <row r="66" spans="1:16" s="7" customFormat="1" ht="24.75" customHeight="1" outlineLevel="1" x14ac:dyDescent="0.25">
      <c r="A66" s="60">
        <v>18</v>
      </c>
      <c r="B66" s="86"/>
      <c r="C66" s="87"/>
      <c r="D66" s="82"/>
      <c r="E66" s="82"/>
      <c r="F66" s="82"/>
      <c r="G66" s="117" t="str">
        <f t="shared" si="4"/>
        <v/>
      </c>
      <c r="H66" s="86"/>
      <c r="I66" s="82"/>
      <c r="J66" s="82"/>
      <c r="K66" s="89"/>
      <c r="L66" s="87"/>
      <c r="M66" s="90" t="str">
        <f t="shared" si="3"/>
        <v/>
      </c>
      <c r="N66" s="87"/>
      <c r="O66" s="87"/>
      <c r="P66" s="122"/>
    </row>
    <row r="67" spans="1:16" s="7" customFormat="1" ht="24.75" customHeight="1" outlineLevel="1" x14ac:dyDescent="0.25">
      <c r="A67" s="60">
        <v>19</v>
      </c>
      <c r="B67" s="86"/>
      <c r="C67" s="87"/>
      <c r="D67" s="82"/>
      <c r="E67" s="82"/>
      <c r="F67" s="82"/>
      <c r="G67" s="117" t="str">
        <f t="shared" si="4"/>
        <v/>
      </c>
      <c r="H67" s="86"/>
      <c r="I67" s="82"/>
      <c r="J67" s="82"/>
      <c r="K67" s="89"/>
      <c r="L67" s="87"/>
      <c r="M67" s="90" t="str">
        <f t="shared" si="3"/>
        <v/>
      </c>
      <c r="N67" s="87"/>
      <c r="O67" s="87"/>
      <c r="P67" s="122"/>
    </row>
    <row r="68" spans="1:16" s="7" customFormat="1" ht="24.75" customHeight="1" outlineLevel="1" x14ac:dyDescent="0.25">
      <c r="A68" s="60">
        <v>20</v>
      </c>
      <c r="B68" s="86"/>
      <c r="C68" s="87"/>
      <c r="D68" s="82"/>
      <c r="E68" s="82"/>
      <c r="F68" s="82"/>
      <c r="G68" s="117" t="str">
        <f t="shared" si="4"/>
        <v/>
      </c>
      <c r="H68" s="86"/>
      <c r="I68" s="82"/>
      <c r="J68" s="82"/>
      <c r="K68" s="89"/>
      <c r="L68" s="87"/>
      <c r="M68" s="90" t="str">
        <f t="shared" si="3"/>
        <v/>
      </c>
      <c r="N68" s="87"/>
      <c r="O68" s="87"/>
      <c r="P68" s="122"/>
    </row>
    <row r="69" spans="1:16" s="7" customFormat="1" ht="24.75" customHeight="1" outlineLevel="1" x14ac:dyDescent="0.25">
      <c r="A69" s="60">
        <v>21</v>
      </c>
      <c r="B69" s="86"/>
      <c r="C69" s="87"/>
      <c r="D69" s="82"/>
      <c r="E69" s="82"/>
      <c r="F69" s="82"/>
      <c r="G69" s="117" t="str">
        <f t="shared" si="4"/>
        <v/>
      </c>
      <c r="H69" s="86"/>
      <c r="I69" s="82"/>
      <c r="J69" s="82"/>
      <c r="K69" s="89"/>
      <c r="L69" s="87"/>
      <c r="M69" s="90" t="str">
        <f t="shared" si="3"/>
        <v/>
      </c>
      <c r="N69" s="87"/>
      <c r="O69" s="87"/>
      <c r="P69" s="122"/>
    </row>
    <row r="70" spans="1:16" s="7" customFormat="1" ht="24.75" customHeight="1" outlineLevel="1" x14ac:dyDescent="0.25">
      <c r="A70" s="60">
        <v>22</v>
      </c>
      <c r="B70" s="86"/>
      <c r="C70" s="87"/>
      <c r="D70" s="82"/>
      <c r="E70" s="82"/>
      <c r="F70" s="82"/>
      <c r="G70" s="117" t="str">
        <f t="shared" si="4"/>
        <v/>
      </c>
      <c r="H70" s="86"/>
      <c r="I70" s="82"/>
      <c r="J70" s="82"/>
      <c r="K70" s="89"/>
      <c r="L70" s="87"/>
      <c r="M70" s="90" t="str">
        <f t="shared" si="3"/>
        <v/>
      </c>
      <c r="N70" s="87"/>
      <c r="O70" s="87"/>
      <c r="P70" s="122"/>
    </row>
    <row r="71" spans="1:16" s="7" customFormat="1" ht="24.75" customHeight="1" outlineLevel="1" x14ac:dyDescent="0.25">
      <c r="A71" s="60">
        <v>23</v>
      </c>
      <c r="B71" s="86"/>
      <c r="C71" s="87"/>
      <c r="D71" s="82"/>
      <c r="E71" s="82"/>
      <c r="F71" s="82"/>
      <c r="G71" s="117" t="str">
        <f t="shared" si="4"/>
        <v/>
      </c>
      <c r="H71" s="86"/>
      <c r="I71" s="82"/>
      <c r="J71" s="82"/>
      <c r="K71" s="89"/>
      <c r="L71" s="87"/>
      <c r="M71" s="90" t="str">
        <f t="shared" si="3"/>
        <v/>
      </c>
      <c r="N71" s="87"/>
      <c r="O71" s="87"/>
      <c r="P71" s="122"/>
    </row>
    <row r="72" spans="1:16" s="7" customFormat="1" ht="24.75" customHeight="1" outlineLevel="1" x14ac:dyDescent="0.25">
      <c r="A72" s="60">
        <v>24</v>
      </c>
      <c r="B72" s="86"/>
      <c r="C72" s="87"/>
      <c r="D72" s="82"/>
      <c r="E72" s="82"/>
      <c r="F72" s="82"/>
      <c r="G72" s="117" t="str">
        <f t="shared" si="4"/>
        <v/>
      </c>
      <c r="H72" s="86"/>
      <c r="I72" s="82"/>
      <c r="J72" s="82"/>
      <c r="K72" s="89"/>
      <c r="L72" s="87"/>
      <c r="M72" s="90" t="str">
        <f t="shared" si="3"/>
        <v/>
      </c>
      <c r="N72" s="87"/>
      <c r="O72" s="87"/>
      <c r="P72" s="122"/>
    </row>
    <row r="73" spans="1:16" s="7" customFormat="1" ht="24.75" customHeight="1" outlineLevel="1" x14ac:dyDescent="0.25">
      <c r="A73" s="60">
        <v>25</v>
      </c>
      <c r="B73" s="86"/>
      <c r="C73" s="87"/>
      <c r="D73" s="82"/>
      <c r="E73" s="82"/>
      <c r="F73" s="82"/>
      <c r="G73" s="117" t="str">
        <f t="shared" si="4"/>
        <v/>
      </c>
      <c r="H73" s="86"/>
      <c r="I73" s="82"/>
      <c r="J73" s="82"/>
      <c r="K73" s="89"/>
      <c r="L73" s="87"/>
      <c r="M73" s="90" t="str">
        <f t="shared" si="3"/>
        <v/>
      </c>
      <c r="N73" s="87"/>
      <c r="O73" s="87"/>
      <c r="P73" s="122"/>
    </row>
    <row r="74" spans="1:16" s="7" customFormat="1" ht="24.75" customHeight="1" outlineLevel="1" x14ac:dyDescent="0.25">
      <c r="A74" s="60">
        <v>26</v>
      </c>
      <c r="B74" s="86"/>
      <c r="C74" s="87"/>
      <c r="D74" s="82"/>
      <c r="E74" s="82"/>
      <c r="F74" s="82"/>
      <c r="G74" s="117" t="str">
        <f t="shared" si="4"/>
        <v/>
      </c>
      <c r="H74" s="86"/>
      <c r="I74" s="82"/>
      <c r="J74" s="82"/>
      <c r="K74" s="89"/>
      <c r="L74" s="87"/>
      <c r="M74" s="90" t="str">
        <f t="shared" si="3"/>
        <v/>
      </c>
      <c r="N74" s="87"/>
      <c r="O74" s="87"/>
      <c r="P74" s="122"/>
    </row>
    <row r="75" spans="1:16" s="7" customFormat="1" ht="24.75" customHeight="1" outlineLevel="1" x14ac:dyDescent="0.25">
      <c r="A75" s="60">
        <v>27</v>
      </c>
      <c r="B75" s="86"/>
      <c r="C75" s="87"/>
      <c r="D75" s="82"/>
      <c r="E75" s="82"/>
      <c r="F75" s="82"/>
      <c r="G75" s="117" t="str">
        <f t="shared" si="4"/>
        <v/>
      </c>
      <c r="H75" s="86"/>
      <c r="I75" s="82"/>
      <c r="J75" s="82"/>
      <c r="K75" s="89"/>
      <c r="L75" s="87"/>
      <c r="M75" s="90" t="str">
        <f t="shared" si="3"/>
        <v/>
      </c>
      <c r="N75" s="87"/>
      <c r="O75" s="87"/>
      <c r="P75" s="122"/>
    </row>
    <row r="76" spans="1:16" s="7" customFormat="1" ht="24.75" customHeight="1" outlineLevel="1" x14ac:dyDescent="0.25">
      <c r="A76" s="60">
        <v>28</v>
      </c>
      <c r="B76" s="86"/>
      <c r="C76" s="87"/>
      <c r="D76" s="82"/>
      <c r="E76" s="82"/>
      <c r="F76" s="82"/>
      <c r="G76" s="117" t="str">
        <f t="shared" si="4"/>
        <v/>
      </c>
      <c r="H76" s="86"/>
      <c r="I76" s="82"/>
      <c r="J76" s="82"/>
      <c r="K76" s="89"/>
      <c r="L76" s="87"/>
      <c r="M76" s="90" t="str">
        <f t="shared" si="3"/>
        <v/>
      </c>
      <c r="N76" s="87"/>
      <c r="O76" s="87"/>
      <c r="P76" s="122"/>
    </row>
    <row r="77" spans="1:16" s="7" customFormat="1" ht="24.75" customHeight="1" outlineLevel="1" x14ac:dyDescent="0.25">
      <c r="A77" s="60">
        <v>29</v>
      </c>
      <c r="B77" s="86"/>
      <c r="C77" s="87"/>
      <c r="D77" s="82"/>
      <c r="E77" s="82"/>
      <c r="F77" s="82"/>
      <c r="G77" s="117" t="str">
        <f t="shared" si="4"/>
        <v/>
      </c>
      <c r="H77" s="86"/>
      <c r="I77" s="82"/>
      <c r="J77" s="82"/>
      <c r="K77" s="89"/>
      <c r="L77" s="87"/>
      <c r="M77" s="90" t="str">
        <f t="shared" si="3"/>
        <v/>
      </c>
      <c r="N77" s="87"/>
      <c r="O77" s="87"/>
      <c r="P77" s="122"/>
    </row>
    <row r="78" spans="1:16" s="7" customFormat="1" ht="24.75" customHeight="1" outlineLevel="1" x14ac:dyDescent="0.25">
      <c r="A78" s="60">
        <v>30</v>
      </c>
      <c r="B78" s="86"/>
      <c r="C78" s="87"/>
      <c r="D78" s="82"/>
      <c r="E78" s="82"/>
      <c r="F78" s="82"/>
      <c r="G78" s="117" t="str">
        <f t="shared" si="4"/>
        <v/>
      </c>
      <c r="H78" s="86"/>
      <c r="I78" s="82"/>
      <c r="J78" s="82"/>
      <c r="K78" s="89"/>
      <c r="L78" s="87"/>
      <c r="M78" s="90" t="str">
        <f t="shared" si="3"/>
        <v/>
      </c>
      <c r="N78" s="87"/>
      <c r="O78" s="87"/>
      <c r="P78" s="122"/>
    </row>
    <row r="79" spans="1:16" s="7" customFormat="1" ht="24.75" customHeight="1" outlineLevel="1" x14ac:dyDescent="0.25">
      <c r="A79" s="60">
        <v>31</v>
      </c>
      <c r="B79" s="86"/>
      <c r="C79" s="87"/>
      <c r="D79" s="82"/>
      <c r="E79" s="82"/>
      <c r="F79" s="82"/>
      <c r="G79" s="117" t="str">
        <f t="shared" si="4"/>
        <v/>
      </c>
      <c r="H79" s="86"/>
      <c r="I79" s="82"/>
      <c r="J79" s="82"/>
      <c r="K79" s="89"/>
      <c r="L79" s="87"/>
      <c r="M79" s="90" t="str">
        <f t="shared" si="3"/>
        <v/>
      </c>
      <c r="N79" s="87"/>
      <c r="O79" s="87"/>
      <c r="P79" s="122"/>
    </row>
    <row r="80" spans="1:16" s="7" customFormat="1" ht="24.75" customHeight="1" outlineLevel="1" x14ac:dyDescent="0.25">
      <c r="A80" s="60">
        <v>32</v>
      </c>
      <c r="B80" s="86"/>
      <c r="C80" s="87"/>
      <c r="D80" s="82"/>
      <c r="E80" s="82"/>
      <c r="F80" s="82"/>
      <c r="G80" s="117" t="str">
        <f t="shared" si="4"/>
        <v/>
      </c>
      <c r="H80" s="86"/>
      <c r="I80" s="82"/>
      <c r="J80" s="82"/>
      <c r="K80" s="89"/>
      <c r="L80" s="87"/>
      <c r="M80" s="90" t="str">
        <f t="shared" si="3"/>
        <v/>
      </c>
      <c r="N80" s="87"/>
      <c r="O80" s="87"/>
      <c r="P80" s="122"/>
    </row>
    <row r="81" spans="1:16" s="7" customFormat="1" ht="24.75" customHeight="1" outlineLevel="1" x14ac:dyDescent="0.25">
      <c r="A81" s="60">
        <v>33</v>
      </c>
      <c r="B81" s="86"/>
      <c r="C81" s="87"/>
      <c r="D81" s="82"/>
      <c r="E81" s="82"/>
      <c r="F81" s="82"/>
      <c r="G81" s="117" t="str">
        <f t="shared" si="4"/>
        <v/>
      </c>
      <c r="H81" s="86"/>
      <c r="I81" s="82"/>
      <c r="J81" s="82"/>
      <c r="K81" s="89"/>
      <c r="L81" s="87"/>
      <c r="M81" s="90" t="str">
        <f t="shared" si="3"/>
        <v/>
      </c>
      <c r="N81" s="87"/>
      <c r="O81" s="87"/>
      <c r="P81" s="122"/>
    </row>
    <row r="82" spans="1:16" s="7" customFormat="1" ht="24.75" customHeight="1" outlineLevel="1" x14ac:dyDescent="0.25">
      <c r="A82" s="60">
        <v>34</v>
      </c>
      <c r="B82" s="86"/>
      <c r="C82" s="87"/>
      <c r="D82" s="82"/>
      <c r="E82" s="82"/>
      <c r="F82" s="82"/>
      <c r="G82" s="117" t="str">
        <f t="shared" si="4"/>
        <v/>
      </c>
      <c r="H82" s="86"/>
      <c r="I82" s="82"/>
      <c r="J82" s="82"/>
      <c r="K82" s="89"/>
      <c r="L82" s="87"/>
      <c r="M82" s="90" t="str">
        <f t="shared" si="3"/>
        <v/>
      </c>
      <c r="N82" s="87"/>
      <c r="O82" s="87"/>
      <c r="P82" s="122"/>
    </row>
    <row r="83" spans="1:16" s="7" customFormat="1" ht="24.75" customHeight="1" outlineLevel="1" x14ac:dyDescent="0.25">
      <c r="A83" s="60">
        <v>35</v>
      </c>
      <c r="B83" s="86"/>
      <c r="C83" s="87"/>
      <c r="D83" s="82"/>
      <c r="E83" s="82"/>
      <c r="F83" s="82"/>
      <c r="G83" s="117" t="str">
        <f t="shared" si="4"/>
        <v/>
      </c>
      <c r="H83" s="86"/>
      <c r="I83" s="82"/>
      <c r="J83" s="82"/>
      <c r="K83" s="89"/>
      <c r="L83" s="87"/>
      <c r="M83" s="90" t="str">
        <f t="shared" si="3"/>
        <v/>
      </c>
      <c r="N83" s="87"/>
      <c r="O83" s="87"/>
      <c r="P83" s="122"/>
    </row>
    <row r="84" spans="1:16" s="7" customFormat="1" ht="24.75" customHeight="1" outlineLevel="1" x14ac:dyDescent="0.25">
      <c r="A84" s="60">
        <v>36</v>
      </c>
      <c r="B84" s="86"/>
      <c r="C84" s="87"/>
      <c r="D84" s="82"/>
      <c r="E84" s="82"/>
      <c r="F84" s="82"/>
      <c r="G84" s="117" t="str">
        <f t="shared" si="4"/>
        <v/>
      </c>
      <c r="H84" s="86"/>
      <c r="I84" s="82"/>
      <c r="J84" s="82"/>
      <c r="K84" s="89"/>
      <c r="L84" s="87"/>
      <c r="M84" s="90" t="str">
        <f t="shared" si="3"/>
        <v/>
      </c>
      <c r="N84" s="87"/>
      <c r="O84" s="87"/>
      <c r="P84" s="122"/>
    </row>
    <row r="85" spans="1:16" s="7" customFormat="1" ht="24.75" customHeight="1" outlineLevel="1" x14ac:dyDescent="0.25">
      <c r="A85" s="60">
        <v>37</v>
      </c>
      <c r="B85" s="86"/>
      <c r="C85" s="87"/>
      <c r="D85" s="82"/>
      <c r="E85" s="82"/>
      <c r="F85" s="82"/>
      <c r="G85" s="117" t="str">
        <f t="shared" si="4"/>
        <v/>
      </c>
      <c r="H85" s="86"/>
      <c r="I85" s="82"/>
      <c r="J85" s="82"/>
      <c r="K85" s="89"/>
      <c r="L85" s="87"/>
      <c r="M85" s="90" t="str">
        <f t="shared" si="3"/>
        <v/>
      </c>
      <c r="N85" s="87"/>
      <c r="O85" s="87"/>
      <c r="P85" s="122"/>
    </row>
    <row r="86" spans="1:16" s="7" customFormat="1" ht="24.75" customHeight="1" outlineLevel="1" x14ac:dyDescent="0.25">
      <c r="A86" s="60">
        <v>38</v>
      </c>
      <c r="B86" s="86"/>
      <c r="C86" s="87"/>
      <c r="D86" s="82"/>
      <c r="E86" s="82"/>
      <c r="F86" s="82"/>
      <c r="G86" s="117" t="str">
        <f t="shared" si="4"/>
        <v/>
      </c>
      <c r="H86" s="86"/>
      <c r="I86" s="82"/>
      <c r="J86" s="82"/>
      <c r="K86" s="89"/>
      <c r="L86" s="87"/>
      <c r="M86" s="90" t="str">
        <f t="shared" si="3"/>
        <v/>
      </c>
      <c r="N86" s="87"/>
      <c r="O86" s="87"/>
      <c r="P86" s="122"/>
    </row>
    <row r="87" spans="1:16" s="7" customFormat="1" ht="24.75" customHeight="1" outlineLevel="1" x14ac:dyDescent="0.25">
      <c r="A87" s="60">
        <v>39</v>
      </c>
      <c r="B87" s="86"/>
      <c r="C87" s="87"/>
      <c r="D87" s="82"/>
      <c r="E87" s="82"/>
      <c r="F87" s="82"/>
      <c r="G87" s="117" t="str">
        <f t="shared" si="4"/>
        <v/>
      </c>
      <c r="H87" s="86"/>
      <c r="I87" s="82"/>
      <c r="J87" s="82"/>
      <c r="K87" s="89"/>
      <c r="L87" s="87"/>
      <c r="M87" s="90" t="str">
        <f t="shared" si="3"/>
        <v/>
      </c>
      <c r="N87" s="87"/>
      <c r="O87" s="87"/>
      <c r="P87" s="122"/>
    </row>
    <row r="88" spans="1:16" s="7" customFormat="1" ht="24.75" customHeight="1" outlineLevel="1" x14ac:dyDescent="0.25">
      <c r="A88" s="60">
        <v>40</v>
      </c>
      <c r="B88" s="86"/>
      <c r="C88" s="87"/>
      <c r="D88" s="82"/>
      <c r="E88" s="82"/>
      <c r="F88" s="82"/>
      <c r="G88" s="117" t="str">
        <f t="shared" si="4"/>
        <v/>
      </c>
      <c r="H88" s="86"/>
      <c r="I88" s="82"/>
      <c r="J88" s="82"/>
      <c r="K88" s="89"/>
      <c r="L88" s="87"/>
      <c r="M88" s="90" t="str">
        <f t="shared" si="3"/>
        <v/>
      </c>
      <c r="N88" s="87"/>
      <c r="O88" s="87"/>
      <c r="P88" s="122"/>
    </row>
    <row r="89" spans="1:16" s="7" customFormat="1" ht="24.75" customHeight="1" outlineLevel="1" x14ac:dyDescent="0.25">
      <c r="A89" s="60">
        <v>41</v>
      </c>
      <c r="B89" s="86"/>
      <c r="C89" s="87"/>
      <c r="D89" s="82"/>
      <c r="E89" s="82"/>
      <c r="F89" s="82"/>
      <c r="G89" s="117" t="str">
        <f t="shared" si="4"/>
        <v/>
      </c>
      <c r="H89" s="86"/>
      <c r="I89" s="82"/>
      <c r="J89" s="82"/>
      <c r="K89" s="89"/>
      <c r="L89" s="87"/>
      <c r="M89" s="90" t="str">
        <f t="shared" si="3"/>
        <v/>
      </c>
      <c r="N89" s="87"/>
      <c r="O89" s="87"/>
      <c r="P89" s="122"/>
    </row>
    <row r="90" spans="1:16" s="7" customFormat="1" ht="24.75" customHeight="1" outlineLevel="1" x14ac:dyDescent="0.25">
      <c r="A90" s="60">
        <v>42</v>
      </c>
      <c r="B90" s="86"/>
      <c r="C90" s="87"/>
      <c r="D90" s="82"/>
      <c r="E90" s="82"/>
      <c r="F90" s="82"/>
      <c r="G90" s="117" t="str">
        <f t="shared" si="4"/>
        <v/>
      </c>
      <c r="H90" s="86"/>
      <c r="I90" s="82"/>
      <c r="J90" s="82"/>
      <c r="K90" s="89"/>
      <c r="L90" s="87"/>
      <c r="M90" s="90" t="str">
        <f t="shared" si="3"/>
        <v/>
      </c>
      <c r="N90" s="87"/>
      <c r="O90" s="87"/>
      <c r="P90" s="122"/>
    </row>
    <row r="91" spans="1:16" s="7" customFormat="1" ht="24.75" customHeight="1" outlineLevel="1" x14ac:dyDescent="0.25">
      <c r="A91" s="60">
        <v>43</v>
      </c>
      <c r="B91" s="86"/>
      <c r="C91" s="87"/>
      <c r="D91" s="82"/>
      <c r="E91" s="82"/>
      <c r="F91" s="82"/>
      <c r="G91" s="117" t="str">
        <f t="shared" si="4"/>
        <v/>
      </c>
      <c r="H91" s="86"/>
      <c r="I91" s="82"/>
      <c r="J91" s="82"/>
      <c r="K91" s="89"/>
      <c r="L91" s="87"/>
      <c r="M91" s="90" t="str">
        <f t="shared" si="3"/>
        <v/>
      </c>
      <c r="N91" s="87"/>
      <c r="O91" s="87"/>
      <c r="P91" s="122"/>
    </row>
    <row r="92" spans="1:16" s="7" customFormat="1" ht="24.75" customHeight="1" outlineLevel="1" x14ac:dyDescent="0.25">
      <c r="A92" s="60">
        <v>44</v>
      </c>
      <c r="B92" s="86"/>
      <c r="C92" s="87"/>
      <c r="D92" s="82"/>
      <c r="E92" s="82"/>
      <c r="F92" s="82"/>
      <c r="G92" s="117" t="str">
        <f t="shared" si="4"/>
        <v/>
      </c>
      <c r="H92" s="86"/>
      <c r="I92" s="82"/>
      <c r="J92" s="82"/>
      <c r="K92" s="89"/>
      <c r="L92" s="87"/>
      <c r="M92" s="90" t="str">
        <f t="shared" si="3"/>
        <v/>
      </c>
      <c r="N92" s="87"/>
      <c r="O92" s="87"/>
      <c r="P92" s="122"/>
    </row>
    <row r="93" spans="1:16" s="7" customFormat="1" ht="24.75" customHeight="1" outlineLevel="1" x14ac:dyDescent="0.25">
      <c r="A93" s="60">
        <v>45</v>
      </c>
      <c r="B93" s="86"/>
      <c r="C93" s="87"/>
      <c r="D93" s="82"/>
      <c r="E93" s="82"/>
      <c r="F93" s="82"/>
      <c r="G93" s="117" t="str">
        <f t="shared" si="4"/>
        <v/>
      </c>
      <c r="H93" s="86"/>
      <c r="I93" s="82"/>
      <c r="J93" s="82"/>
      <c r="K93" s="89"/>
      <c r="L93" s="87"/>
      <c r="M93" s="90" t="str">
        <f t="shared" si="3"/>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38" t="s">
        <v>2646</v>
      </c>
      <c r="B96" s="239"/>
      <c r="C96" s="239"/>
      <c r="D96" s="239"/>
      <c r="E96" s="239"/>
      <c r="F96" s="239"/>
      <c r="G96" s="239"/>
      <c r="H96" s="239"/>
      <c r="I96" s="239"/>
      <c r="J96" s="239"/>
      <c r="K96" s="239"/>
      <c r="L96" s="239"/>
      <c r="M96" s="239"/>
      <c r="N96" s="239"/>
      <c r="O96" s="240"/>
      <c r="P96" s="119"/>
    </row>
    <row r="97" spans="1:16" ht="15" customHeight="1" x14ac:dyDescent="0.25">
      <c r="A97" s="241" t="s">
        <v>2710</v>
      </c>
      <c r="B97" s="242"/>
      <c r="C97" s="242"/>
      <c r="D97" s="242"/>
      <c r="E97" s="242"/>
      <c r="F97" s="242"/>
      <c r="G97" s="242"/>
      <c r="H97" s="242"/>
      <c r="I97" s="242"/>
      <c r="J97" s="242"/>
      <c r="K97" s="242"/>
      <c r="L97" s="242"/>
      <c r="M97" s="242"/>
      <c r="N97" s="242"/>
      <c r="O97" s="243"/>
    </row>
    <row r="98" spans="1:16" x14ac:dyDescent="0.25">
      <c r="A98" s="244"/>
      <c r="B98" s="245"/>
      <c r="C98" s="245"/>
      <c r="D98" s="245"/>
      <c r="E98" s="245"/>
      <c r="F98" s="245"/>
      <c r="G98" s="245"/>
      <c r="H98" s="245"/>
      <c r="I98" s="245"/>
      <c r="J98" s="245"/>
      <c r="K98" s="245"/>
      <c r="L98" s="245"/>
      <c r="M98" s="245"/>
      <c r="N98" s="245"/>
      <c r="O98" s="246"/>
    </row>
    <row r="99" spans="1:16" s="1" customFormat="1" ht="26.25" customHeight="1" x14ac:dyDescent="0.25">
      <c r="I99" s="224" t="s">
        <v>11</v>
      </c>
      <c r="J99" s="225"/>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t="s">
        <v>2737</v>
      </c>
      <c r="C101" s="87" t="s">
        <v>34</v>
      </c>
      <c r="D101" s="82" t="s">
        <v>2738</v>
      </c>
      <c r="E101" s="88">
        <v>43880</v>
      </c>
      <c r="F101" s="88">
        <v>44196</v>
      </c>
      <c r="G101" s="117">
        <f>IF(AND(E101&lt;&gt;"",F101&lt;&gt;""),((F101-E101)/30),"")</f>
        <v>10.533333333333333</v>
      </c>
      <c r="H101" s="86" t="s">
        <v>2742</v>
      </c>
      <c r="I101" s="82" t="s">
        <v>211</v>
      </c>
      <c r="J101" s="82" t="s">
        <v>251</v>
      </c>
      <c r="K101" s="91">
        <v>314635687</v>
      </c>
      <c r="L101" s="192">
        <f>+IF(AND(K101&gt;0,O101="Ejecución"),(K101/877802)*Tabla28[[#This Row],[% participación]],IF(AND(K101&gt;0,O101&lt;&gt;"Ejecución"),"-",""))</f>
        <v>358.43582835309104</v>
      </c>
      <c r="M101" s="87" t="s">
        <v>1151</v>
      </c>
      <c r="N101" s="90">
        <f>+IF(M101="No",1,IF(M101="Si","Ingrese %",""))</f>
        <v>1</v>
      </c>
      <c r="O101" s="92" t="s">
        <v>1153</v>
      </c>
      <c r="P101" s="121"/>
    </row>
    <row r="102" spans="1:16" s="6" customFormat="1" ht="24.75" customHeight="1" x14ac:dyDescent="0.25">
      <c r="A102" s="59">
        <v>2</v>
      </c>
      <c r="B102" s="86" t="s">
        <v>2737</v>
      </c>
      <c r="C102" s="87" t="s">
        <v>34</v>
      </c>
      <c r="D102" s="82" t="s">
        <v>2739</v>
      </c>
      <c r="E102" s="88">
        <v>43880</v>
      </c>
      <c r="F102" s="88">
        <v>44196</v>
      </c>
      <c r="G102" s="117">
        <f t="shared" ref="G102:G103" si="5">IF(AND(E102&lt;&gt;"",F102&lt;&gt;""),((F102-E102)/30),"")</f>
        <v>10.533333333333333</v>
      </c>
      <c r="H102" s="86" t="s">
        <v>2742</v>
      </c>
      <c r="I102" s="82" t="s">
        <v>211</v>
      </c>
      <c r="J102" s="82" t="s">
        <v>213</v>
      </c>
      <c r="K102" s="91">
        <v>487932138</v>
      </c>
      <c r="L102" s="192">
        <f>+IF(AND(K102&gt;0,O102="Ejecución"),(K102/877802)*Tabla28[[#This Row],[% participación]],IF(AND(K102&gt;0,O102&lt;&gt;"Ejecución"),"-",""))</f>
        <v>555.85671711843906</v>
      </c>
      <c r="M102" s="87" t="s">
        <v>1151</v>
      </c>
      <c r="N102" s="90">
        <f t="shared" ref="N102:N147" si="6">+IF(M102="No",1,IF(M102="Si","Ingrese %",""))</f>
        <v>1</v>
      </c>
      <c r="O102" s="92" t="s">
        <v>1153</v>
      </c>
      <c r="P102" s="121"/>
    </row>
    <row r="103" spans="1:16" s="6" customFormat="1" ht="24.75" customHeight="1" x14ac:dyDescent="0.25">
      <c r="A103" s="59">
        <v>3</v>
      </c>
      <c r="B103" s="86" t="s">
        <v>2737</v>
      </c>
      <c r="C103" s="87" t="s">
        <v>34</v>
      </c>
      <c r="D103" s="82" t="s">
        <v>2749</v>
      </c>
      <c r="E103" s="88">
        <v>44166</v>
      </c>
      <c r="F103" s="88">
        <v>44773</v>
      </c>
      <c r="G103" s="117">
        <f t="shared" si="5"/>
        <v>20.233333333333334</v>
      </c>
      <c r="H103" s="86" t="s">
        <v>2743</v>
      </c>
      <c r="I103" s="82" t="s">
        <v>211</v>
      </c>
      <c r="J103" s="82" t="s">
        <v>213</v>
      </c>
      <c r="K103" s="91">
        <v>1134110988</v>
      </c>
      <c r="L103" s="192">
        <f>+IF(AND(K103&gt;0,O103="Ejecución"),(K103/877802)*Tabla28[[#This Row],[% participación]],IF(AND(K103&gt;0,O103&lt;&gt;"Ejecución"),"-",""))</f>
        <v>1291.9895238333929</v>
      </c>
      <c r="M103" s="87" t="s">
        <v>1151</v>
      </c>
      <c r="N103" s="90">
        <f t="shared" si="6"/>
        <v>1</v>
      </c>
      <c r="O103" s="92" t="s">
        <v>1153</v>
      </c>
      <c r="P103" s="121"/>
    </row>
    <row r="104" spans="1:16" s="6" customFormat="1" ht="24.75" customHeight="1" outlineLevel="1" x14ac:dyDescent="0.25">
      <c r="A104" s="59">
        <v>4</v>
      </c>
      <c r="B104" s="86" t="s">
        <v>2737</v>
      </c>
      <c r="C104" s="87" t="s">
        <v>34</v>
      </c>
      <c r="D104" s="82" t="s">
        <v>2750</v>
      </c>
      <c r="E104" s="88">
        <v>44166</v>
      </c>
      <c r="F104" s="88">
        <v>44773</v>
      </c>
      <c r="G104" s="117">
        <f t="shared" ref="G104:G146" si="7">IF(AND(E104&lt;&gt;"",F104&lt;&gt;""),((F104-E104)/30),"")</f>
        <v>20.233333333333334</v>
      </c>
      <c r="H104" s="86" t="s">
        <v>2743</v>
      </c>
      <c r="I104" s="82" t="s">
        <v>211</v>
      </c>
      <c r="J104" s="82" t="s">
        <v>213</v>
      </c>
      <c r="K104" s="91">
        <v>696212273</v>
      </c>
      <c r="L104" s="192">
        <f>+IF(AND(K104&gt;0,O104="Ejecución"),(K104/877802)*Tabla28[[#This Row],[% participación]],IF(AND(K104&gt;0,O104&lt;&gt;"Ejecución"),"-",""))</f>
        <v>793.13133599604464</v>
      </c>
      <c r="M104" s="87" t="s">
        <v>1151</v>
      </c>
      <c r="N104" s="90">
        <f t="shared" si="6"/>
        <v>1</v>
      </c>
      <c r="O104" s="92" t="s">
        <v>1153</v>
      </c>
      <c r="P104" s="121"/>
    </row>
    <row r="105" spans="1:16" s="7" customFormat="1" ht="24.75" customHeight="1" outlineLevel="1" x14ac:dyDescent="0.25">
      <c r="A105" s="60">
        <v>5</v>
      </c>
      <c r="B105" s="86"/>
      <c r="C105" s="87"/>
      <c r="D105" s="82"/>
      <c r="E105" s="82"/>
      <c r="F105" s="82"/>
      <c r="G105" s="117" t="str">
        <f t="shared" si="7"/>
        <v/>
      </c>
      <c r="H105" s="86"/>
      <c r="I105" s="82"/>
      <c r="J105" s="82"/>
      <c r="K105" s="91"/>
      <c r="L105" s="192" t="str">
        <f>+IF(AND(K105&gt;0,O105="Ejecución"),(K105/877802)*Tabla28[[#This Row],[% participación]],IF(AND(K105&gt;0,O105&lt;&gt;"Ejecución"),"-",""))</f>
        <v/>
      </c>
      <c r="M105" s="87"/>
      <c r="N105" s="90" t="str">
        <f t="shared" si="6"/>
        <v/>
      </c>
      <c r="O105" s="92"/>
      <c r="P105" s="122"/>
    </row>
    <row r="106" spans="1:16" s="7" customFormat="1" ht="24.75" customHeight="1" outlineLevel="1" x14ac:dyDescent="0.25">
      <c r="A106" s="60">
        <v>6</v>
      </c>
      <c r="B106" s="86"/>
      <c r="C106" s="87"/>
      <c r="D106" s="82"/>
      <c r="E106" s="82"/>
      <c r="F106" s="82"/>
      <c r="G106" s="117" t="str">
        <f t="shared" si="7"/>
        <v/>
      </c>
      <c r="H106" s="86"/>
      <c r="I106" s="82"/>
      <c r="J106" s="82"/>
      <c r="K106" s="91"/>
      <c r="L106" s="192" t="str">
        <f>+IF(AND(K106&gt;0,O106="Ejecución"),(K106/877802)*Tabla28[[#This Row],[% participación]],IF(AND(K106&gt;0,O106&lt;&gt;"Ejecución"),"-",""))</f>
        <v/>
      </c>
      <c r="M106" s="87"/>
      <c r="N106" s="90" t="str">
        <f t="shared" si="6"/>
        <v/>
      </c>
      <c r="O106" s="92"/>
      <c r="P106" s="122"/>
    </row>
    <row r="107" spans="1:16" s="7" customFormat="1" ht="24.75" customHeight="1" outlineLevel="1" x14ac:dyDescent="0.25">
      <c r="A107" s="60">
        <v>7</v>
      </c>
      <c r="B107" s="86"/>
      <c r="C107" s="87"/>
      <c r="D107" s="82"/>
      <c r="E107" s="82"/>
      <c r="F107" s="82"/>
      <c r="G107" s="117" t="str">
        <f t="shared" si="7"/>
        <v/>
      </c>
      <c r="H107" s="86"/>
      <c r="I107" s="82"/>
      <c r="J107" s="82"/>
      <c r="K107" s="91"/>
      <c r="L107" s="192" t="str">
        <f>+IF(AND(K107&gt;0,O107="Ejecución"),(K107/877802)*Tabla28[[#This Row],[% participación]],IF(AND(K107&gt;0,O107&lt;&gt;"Ejecución"),"-",""))</f>
        <v/>
      </c>
      <c r="M107" s="87"/>
      <c r="N107" s="90" t="str">
        <f t="shared" si="6"/>
        <v/>
      </c>
      <c r="O107" s="92"/>
      <c r="P107" s="122"/>
    </row>
    <row r="108" spans="1:16" s="7" customFormat="1" ht="24.75" customHeight="1" outlineLevel="1" x14ac:dyDescent="0.25">
      <c r="A108" s="60">
        <v>8</v>
      </c>
      <c r="B108" s="86"/>
      <c r="C108" s="87"/>
      <c r="D108" s="82"/>
      <c r="E108" s="82"/>
      <c r="F108" s="82"/>
      <c r="G108" s="117" t="str">
        <f t="shared" si="7"/>
        <v/>
      </c>
      <c r="H108" s="86"/>
      <c r="I108" s="82"/>
      <c r="J108" s="82"/>
      <c r="K108" s="91"/>
      <c r="L108" s="192" t="str">
        <f>+IF(AND(K108&gt;0,O108="Ejecución"),(K108/877802)*Tabla28[[#This Row],[% participación]],IF(AND(K108&gt;0,O108&lt;&gt;"Ejecución"),"-",""))</f>
        <v/>
      </c>
      <c r="M108" s="87"/>
      <c r="N108" s="90" t="str">
        <f t="shared" si="6"/>
        <v/>
      </c>
      <c r="O108" s="92"/>
      <c r="P108" s="122"/>
    </row>
    <row r="109" spans="1:16" s="7" customFormat="1" ht="24.75" customHeight="1" outlineLevel="1" x14ac:dyDescent="0.25">
      <c r="A109" s="60">
        <v>9</v>
      </c>
      <c r="B109" s="86"/>
      <c r="C109" s="87"/>
      <c r="D109" s="82"/>
      <c r="E109" s="82"/>
      <c r="F109" s="82"/>
      <c r="G109" s="117" t="str">
        <f t="shared" si="7"/>
        <v/>
      </c>
      <c r="H109" s="86"/>
      <c r="I109" s="82"/>
      <c r="J109" s="82"/>
      <c r="K109" s="91"/>
      <c r="L109" s="192" t="str">
        <f>+IF(AND(K109&gt;0,O109="Ejecución"),(K109/877802)*Tabla28[[#This Row],[% participación]],IF(AND(K109&gt;0,O109&lt;&gt;"Ejecución"),"-",""))</f>
        <v/>
      </c>
      <c r="M109" s="87"/>
      <c r="N109" s="90" t="str">
        <f t="shared" si="6"/>
        <v/>
      </c>
      <c r="O109" s="92"/>
      <c r="P109" s="122"/>
    </row>
    <row r="110" spans="1:16" s="7" customFormat="1" ht="24.75" customHeight="1" outlineLevel="1" x14ac:dyDescent="0.25">
      <c r="A110" s="60">
        <v>10</v>
      </c>
      <c r="B110" s="86"/>
      <c r="C110" s="87"/>
      <c r="D110" s="82"/>
      <c r="E110" s="82"/>
      <c r="F110" s="82"/>
      <c r="G110" s="117" t="str">
        <f t="shared" si="7"/>
        <v/>
      </c>
      <c r="H110" s="86"/>
      <c r="I110" s="82"/>
      <c r="J110" s="82"/>
      <c r="K110" s="91"/>
      <c r="L110" s="192" t="str">
        <f>+IF(AND(K110&gt;0,O110="Ejecución"),(K110/877802)*Tabla28[[#This Row],[% participación]],IF(AND(K110&gt;0,O110&lt;&gt;"Ejecución"),"-",""))</f>
        <v/>
      </c>
      <c r="M110" s="87"/>
      <c r="N110" s="90" t="str">
        <f t="shared" si="6"/>
        <v/>
      </c>
      <c r="O110" s="92"/>
      <c r="P110" s="122"/>
    </row>
    <row r="111" spans="1:16" s="7" customFormat="1" ht="24.75" customHeight="1" outlineLevel="1" x14ac:dyDescent="0.25">
      <c r="A111" s="60">
        <v>11</v>
      </c>
      <c r="B111" s="86"/>
      <c r="C111" s="87"/>
      <c r="D111" s="82"/>
      <c r="E111" s="82"/>
      <c r="F111" s="82"/>
      <c r="G111" s="117" t="str">
        <f t="shared" si="7"/>
        <v/>
      </c>
      <c r="H111" s="86"/>
      <c r="I111" s="82"/>
      <c r="J111" s="82"/>
      <c r="K111" s="91"/>
      <c r="L111" s="192" t="str">
        <f>+IF(AND(K111&gt;0,O111="Ejecución"),(K111/877802)*Tabla28[[#This Row],[% participación]],IF(AND(K111&gt;0,O111&lt;&gt;"Ejecución"),"-",""))</f>
        <v/>
      </c>
      <c r="M111" s="87"/>
      <c r="N111" s="90" t="str">
        <f t="shared" si="6"/>
        <v/>
      </c>
      <c r="O111" s="92"/>
      <c r="P111" s="122"/>
    </row>
    <row r="112" spans="1:16" s="7" customFormat="1" ht="24.75" customHeight="1" outlineLevel="1" x14ac:dyDescent="0.25">
      <c r="A112" s="60">
        <v>12</v>
      </c>
      <c r="B112" s="86"/>
      <c r="C112" s="87"/>
      <c r="D112" s="82"/>
      <c r="E112" s="82"/>
      <c r="F112" s="82"/>
      <c r="G112" s="117" t="str">
        <f t="shared" si="7"/>
        <v/>
      </c>
      <c r="H112" s="86"/>
      <c r="I112" s="82"/>
      <c r="J112" s="82"/>
      <c r="K112" s="91"/>
      <c r="L112" s="192" t="str">
        <f>+IF(AND(K112&gt;0,O112="Ejecución"),(K112/877802)*Tabla28[[#This Row],[% participación]],IF(AND(K112&gt;0,O112&lt;&gt;"Ejecución"),"-",""))</f>
        <v/>
      </c>
      <c r="M112" s="87"/>
      <c r="N112" s="90" t="str">
        <f t="shared" si="6"/>
        <v/>
      </c>
      <c r="O112" s="92"/>
      <c r="P112" s="122"/>
    </row>
    <row r="113" spans="1:16" s="7" customFormat="1" ht="24.75" customHeight="1" outlineLevel="1" x14ac:dyDescent="0.25">
      <c r="A113" s="60">
        <v>13</v>
      </c>
      <c r="B113" s="86"/>
      <c r="C113" s="87"/>
      <c r="D113" s="82"/>
      <c r="E113" s="82"/>
      <c r="F113" s="82"/>
      <c r="G113" s="117" t="str">
        <f t="shared" si="7"/>
        <v/>
      </c>
      <c r="H113" s="86"/>
      <c r="I113" s="82"/>
      <c r="J113" s="82"/>
      <c r="K113" s="91"/>
      <c r="L113" s="192" t="str">
        <f>+IF(AND(K113&gt;0,O113="Ejecución"),(K113/877802)*Tabla28[[#This Row],[% participación]],IF(AND(K113&gt;0,O113&lt;&gt;"Ejecución"),"-",""))</f>
        <v/>
      </c>
      <c r="M113" s="87"/>
      <c r="N113" s="90" t="str">
        <f t="shared" si="6"/>
        <v/>
      </c>
      <c r="O113" s="92"/>
      <c r="P113" s="122"/>
    </row>
    <row r="114" spans="1:16" s="7" customFormat="1" ht="24.75" customHeight="1" outlineLevel="1" x14ac:dyDescent="0.25">
      <c r="A114" s="60">
        <v>14</v>
      </c>
      <c r="B114" s="86"/>
      <c r="C114" s="87"/>
      <c r="D114" s="82"/>
      <c r="E114" s="82"/>
      <c r="F114" s="82"/>
      <c r="G114" s="117" t="str">
        <f t="shared" si="7"/>
        <v/>
      </c>
      <c r="H114" s="86"/>
      <c r="I114" s="82"/>
      <c r="J114" s="82"/>
      <c r="K114" s="91"/>
      <c r="L114" s="192" t="str">
        <f>+IF(AND(K114&gt;0,O114="Ejecución"),(K114/877802)*Tabla28[[#This Row],[% participación]],IF(AND(K114&gt;0,O114&lt;&gt;"Ejecución"),"-",""))</f>
        <v/>
      </c>
      <c r="M114" s="87"/>
      <c r="N114" s="90" t="str">
        <f t="shared" si="6"/>
        <v/>
      </c>
      <c r="O114" s="92"/>
      <c r="P114" s="122"/>
    </row>
    <row r="115" spans="1:16" s="7" customFormat="1" ht="24.75" customHeight="1" outlineLevel="1" x14ac:dyDescent="0.25">
      <c r="A115" s="60">
        <v>15</v>
      </c>
      <c r="B115" s="86"/>
      <c r="C115" s="87"/>
      <c r="D115" s="82"/>
      <c r="E115" s="82"/>
      <c r="F115" s="82"/>
      <c r="G115" s="117" t="str">
        <f t="shared" si="7"/>
        <v/>
      </c>
      <c r="H115" s="86"/>
      <c r="I115" s="82"/>
      <c r="J115" s="82"/>
      <c r="K115" s="91"/>
      <c r="L115" s="192" t="str">
        <f>+IF(AND(K115&gt;0,O115="Ejecución"),(K115/877802)*Tabla28[[#This Row],[% participación]],IF(AND(K115&gt;0,O115&lt;&gt;"Ejecución"),"-",""))</f>
        <v/>
      </c>
      <c r="M115" s="87"/>
      <c r="N115" s="90" t="str">
        <f t="shared" si="6"/>
        <v/>
      </c>
      <c r="O115" s="92"/>
      <c r="P115" s="122"/>
    </row>
    <row r="116" spans="1:16" s="7" customFormat="1" ht="24.75" customHeight="1" outlineLevel="1" x14ac:dyDescent="0.25">
      <c r="A116" s="60">
        <v>16</v>
      </c>
      <c r="B116" s="86"/>
      <c r="C116" s="87"/>
      <c r="D116" s="82"/>
      <c r="E116" s="82"/>
      <c r="F116" s="82"/>
      <c r="G116" s="117" t="str">
        <f t="shared" si="7"/>
        <v/>
      </c>
      <c r="H116" s="86"/>
      <c r="I116" s="82"/>
      <c r="J116" s="82"/>
      <c r="K116" s="91"/>
      <c r="L116" s="192" t="str">
        <f>+IF(AND(K116&gt;0,O116="Ejecución"),(K116/877802)*Tabla28[[#This Row],[% participación]],IF(AND(K116&gt;0,O116&lt;&gt;"Ejecución"),"-",""))</f>
        <v/>
      </c>
      <c r="M116" s="87"/>
      <c r="N116" s="90" t="str">
        <f t="shared" si="6"/>
        <v/>
      </c>
      <c r="O116" s="92"/>
      <c r="P116" s="122"/>
    </row>
    <row r="117" spans="1:16" s="7" customFormat="1" ht="24.75" customHeight="1" outlineLevel="1" x14ac:dyDescent="0.25">
      <c r="A117" s="60">
        <v>17</v>
      </c>
      <c r="B117" s="86"/>
      <c r="C117" s="87"/>
      <c r="D117" s="82"/>
      <c r="E117" s="82"/>
      <c r="F117" s="82"/>
      <c r="G117" s="117" t="str">
        <f t="shared" si="7"/>
        <v/>
      </c>
      <c r="H117" s="86"/>
      <c r="I117" s="82"/>
      <c r="J117" s="82"/>
      <c r="K117" s="91"/>
      <c r="L117" s="192" t="str">
        <f>+IF(AND(K117&gt;0,O117="Ejecución"),(K117/877802)*Tabla28[[#This Row],[% participación]],IF(AND(K117&gt;0,O117&lt;&gt;"Ejecución"),"-",""))</f>
        <v/>
      </c>
      <c r="M117" s="87"/>
      <c r="N117" s="90" t="str">
        <f t="shared" si="6"/>
        <v/>
      </c>
      <c r="O117" s="92"/>
      <c r="P117" s="122"/>
    </row>
    <row r="118" spans="1:16" s="7" customFormat="1" ht="24.75" customHeight="1" outlineLevel="1" x14ac:dyDescent="0.25">
      <c r="A118" s="60">
        <v>18</v>
      </c>
      <c r="B118" s="86"/>
      <c r="C118" s="87"/>
      <c r="D118" s="82"/>
      <c r="E118" s="82"/>
      <c r="F118" s="82"/>
      <c r="G118" s="117" t="str">
        <f t="shared" si="7"/>
        <v/>
      </c>
      <c r="H118" s="86"/>
      <c r="I118" s="82"/>
      <c r="J118" s="82"/>
      <c r="K118" s="91"/>
      <c r="L118" s="192" t="str">
        <f>+IF(AND(K118&gt;0,O118="Ejecución"),(K118/877802)*Tabla28[[#This Row],[% participación]],IF(AND(K118&gt;0,O118&lt;&gt;"Ejecución"),"-",""))</f>
        <v/>
      </c>
      <c r="M118" s="87"/>
      <c r="N118" s="90" t="str">
        <f t="shared" si="6"/>
        <v/>
      </c>
      <c r="O118" s="92"/>
      <c r="P118" s="122"/>
    </row>
    <row r="119" spans="1:16" s="7" customFormat="1" ht="24.75" customHeight="1" outlineLevel="1" x14ac:dyDescent="0.25">
      <c r="A119" s="60">
        <v>19</v>
      </c>
      <c r="B119" s="86"/>
      <c r="C119" s="87"/>
      <c r="D119" s="82"/>
      <c r="E119" s="82"/>
      <c r="F119" s="82"/>
      <c r="G119" s="117" t="str">
        <f t="shared" si="7"/>
        <v/>
      </c>
      <c r="H119" s="86"/>
      <c r="I119" s="82"/>
      <c r="J119" s="82"/>
      <c r="K119" s="91"/>
      <c r="L119" s="192" t="str">
        <f>+IF(AND(K119&gt;0,O119="Ejecución"),(K119/877802)*Tabla28[[#This Row],[% participación]],IF(AND(K119&gt;0,O119&lt;&gt;"Ejecución"),"-",""))</f>
        <v/>
      </c>
      <c r="M119" s="87"/>
      <c r="N119" s="90" t="str">
        <f t="shared" si="6"/>
        <v/>
      </c>
      <c r="O119" s="92"/>
      <c r="P119" s="122"/>
    </row>
    <row r="120" spans="1:16" s="7" customFormat="1" ht="24.75" customHeight="1" outlineLevel="1" x14ac:dyDescent="0.25">
      <c r="A120" s="60">
        <v>20</v>
      </c>
      <c r="B120" s="86"/>
      <c r="C120" s="87"/>
      <c r="D120" s="82"/>
      <c r="E120" s="82"/>
      <c r="F120" s="82"/>
      <c r="G120" s="117" t="str">
        <f t="shared" si="7"/>
        <v/>
      </c>
      <c r="H120" s="86"/>
      <c r="I120" s="82"/>
      <c r="J120" s="82"/>
      <c r="K120" s="91"/>
      <c r="L120" s="192" t="str">
        <f>+IF(AND(K120&gt;0,O120="Ejecución"),(K120/877802)*Tabla28[[#This Row],[% participación]],IF(AND(K120&gt;0,O120&lt;&gt;"Ejecución"),"-",""))</f>
        <v/>
      </c>
      <c r="M120" s="87"/>
      <c r="N120" s="90" t="str">
        <f t="shared" si="6"/>
        <v/>
      </c>
      <c r="O120" s="92"/>
      <c r="P120" s="122"/>
    </row>
    <row r="121" spans="1:16" s="7" customFormat="1" ht="24.75" customHeight="1" outlineLevel="1" x14ac:dyDescent="0.25">
      <c r="A121" s="60">
        <v>21</v>
      </c>
      <c r="B121" s="86"/>
      <c r="C121" s="87"/>
      <c r="D121" s="82"/>
      <c r="E121" s="82"/>
      <c r="F121" s="82"/>
      <c r="G121" s="117" t="str">
        <f t="shared" si="7"/>
        <v/>
      </c>
      <c r="H121" s="86"/>
      <c r="I121" s="82"/>
      <c r="J121" s="82"/>
      <c r="K121" s="91"/>
      <c r="L121" s="192" t="str">
        <f>+IF(AND(K121&gt;0,O121="Ejecución"),(K121/877802)*Tabla28[[#This Row],[% participación]],IF(AND(K121&gt;0,O121&lt;&gt;"Ejecución"),"-",""))</f>
        <v/>
      </c>
      <c r="M121" s="87"/>
      <c r="N121" s="90" t="str">
        <f t="shared" si="6"/>
        <v/>
      </c>
      <c r="O121" s="92"/>
      <c r="P121" s="122"/>
    </row>
    <row r="122" spans="1:16" s="7" customFormat="1" ht="24.75" customHeight="1" outlineLevel="1" x14ac:dyDescent="0.25">
      <c r="A122" s="60">
        <v>22</v>
      </c>
      <c r="B122" s="86"/>
      <c r="C122" s="87"/>
      <c r="D122" s="82"/>
      <c r="E122" s="82"/>
      <c r="F122" s="82"/>
      <c r="G122" s="117" t="str">
        <f t="shared" si="7"/>
        <v/>
      </c>
      <c r="H122" s="86"/>
      <c r="I122" s="82"/>
      <c r="J122" s="82"/>
      <c r="K122" s="91"/>
      <c r="L122" s="192" t="str">
        <f>+IF(AND(K122&gt;0,O122="Ejecución"),(K122/877802)*Tabla28[[#This Row],[% participación]],IF(AND(K122&gt;0,O122&lt;&gt;"Ejecución"),"-",""))</f>
        <v/>
      </c>
      <c r="M122" s="87"/>
      <c r="N122" s="90" t="str">
        <f t="shared" si="6"/>
        <v/>
      </c>
      <c r="O122" s="92"/>
      <c r="P122" s="122"/>
    </row>
    <row r="123" spans="1:16" s="7" customFormat="1" ht="24.75" customHeight="1" outlineLevel="1" x14ac:dyDescent="0.25">
      <c r="A123" s="60">
        <v>23</v>
      </c>
      <c r="B123" s="86"/>
      <c r="C123" s="87"/>
      <c r="D123" s="82"/>
      <c r="E123" s="82"/>
      <c r="F123" s="82"/>
      <c r="G123" s="117" t="str">
        <f t="shared" si="7"/>
        <v/>
      </c>
      <c r="H123" s="86"/>
      <c r="I123" s="82"/>
      <c r="J123" s="82"/>
      <c r="K123" s="91"/>
      <c r="L123" s="192" t="str">
        <f>+IF(AND(K123&gt;0,O123="Ejecución"),(K123/877802)*Tabla28[[#This Row],[% participación]],IF(AND(K123&gt;0,O123&lt;&gt;"Ejecución"),"-",""))</f>
        <v/>
      </c>
      <c r="M123" s="87"/>
      <c r="N123" s="90" t="str">
        <f t="shared" si="6"/>
        <v/>
      </c>
      <c r="O123" s="92"/>
      <c r="P123" s="122"/>
    </row>
    <row r="124" spans="1:16" s="7" customFormat="1" ht="24.75" customHeight="1" outlineLevel="1" x14ac:dyDescent="0.25">
      <c r="A124" s="60">
        <v>24</v>
      </c>
      <c r="B124" s="86"/>
      <c r="C124" s="87"/>
      <c r="D124" s="82"/>
      <c r="E124" s="82"/>
      <c r="F124" s="82"/>
      <c r="G124" s="117" t="str">
        <f t="shared" si="7"/>
        <v/>
      </c>
      <c r="H124" s="86"/>
      <c r="I124" s="82"/>
      <c r="J124" s="82"/>
      <c r="K124" s="91"/>
      <c r="L124" s="192" t="str">
        <f>+IF(AND(K124&gt;0,O124="Ejecución"),(K124/877802)*Tabla28[[#This Row],[% participación]],IF(AND(K124&gt;0,O124&lt;&gt;"Ejecución"),"-",""))</f>
        <v/>
      </c>
      <c r="M124" s="87"/>
      <c r="N124" s="90" t="str">
        <f t="shared" si="6"/>
        <v/>
      </c>
      <c r="O124" s="92"/>
      <c r="P124" s="122"/>
    </row>
    <row r="125" spans="1:16" s="7" customFormat="1" ht="24.75" customHeight="1" outlineLevel="1" x14ac:dyDescent="0.25">
      <c r="A125" s="60">
        <v>25</v>
      </c>
      <c r="B125" s="86"/>
      <c r="C125" s="87"/>
      <c r="D125" s="82"/>
      <c r="E125" s="82"/>
      <c r="F125" s="82"/>
      <c r="G125" s="117" t="str">
        <f t="shared" si="7"/>
        <v/>
      </c>
      <c r="H125" s="86"/>
      <c r="I125" s="82"/>
      <c r="J125" s="82"/>
      <c r="K125" s="91"/>
      <c r="L125" s="192" t="str">
        <f>+IF(AND(K125&gt;0,O125="Ejecución"),(K125/877802)*Tabla28[[#This Row],[% participación]],IF(AND(K125&gt;0,O125&lt;&gt;"Ejecución"),"-",""))</f>
        <v/>
      </c>
      <c r="M125" s="87"/>
      <c r="N125" s="90" t="str">
        <f t="shared" si="6"/>
        <v/>
      </c>
      <c r="O125" s="92"/>
      <c r="P125" s="122"/>
    </row>
    <row r="126" spans="1:16" s="7" customFormat="1" ht="24.75" customHeight="1" outlineLevel="1" x14ac:dyDescent="0.25">
      <c r="A126" s="60">
        <v>26</v>
      </c>
      <c r="B126" s="86"/>
      <c r="C126" s="87"/>
      <c r="D126" s="82"/>
      <c r="E126" s="82"/>
      <c r="F126" s="82"/>
      <c r="G126" s="117" t="str">
        <f t="shared" si="7"/>
        <v/>
      </c>
      <c r="H126" s="86"/>
      <c r="I126" s="82"/>
      <c r="J126" s="82"/>
      <c r="K126" s="91"/>
      <c r="L126" s="192" t="str">
        <f>+IF(AND(K126&gt;0,O126="Ejecución"),(K126/877802)*Tabla28[[#This Row],[% participación]],IF(AND(K126&gt;0,O126&lt;&gt;"Ejecución"),"-",""))</f>
        <v/>
      </c>
      <c r="M126" s="87"/>
      <c r="N126" s="90" t="str">
        <f t="shared" si="6"/>
        <v/>
      </c>
      <c r="O126" s="92"/>
      <c r="P126" s="122"/>
    </row>
    <row r="127" spans="1:16" s="7" customFormat="1" ht="24.75" customHeight="1" outlineLevel="1" x14ac:dyDescent="0.25">
      <c r="A127" s="60">
        <v>27</v>
      </c>
      <c r="B127" s="86"/>
      <c r="C127" s="87"/>
      <c r="D127" s="82"/>
      <c r="E127" s="82"/>
      <c r="F127" s="82"/>
      <c r="G127" s="117" t="str">
        <f t="shared" si="7"/>
        <v/>
      </c>
      <c r="H127" s="86"/>
      <c r="I127" s="82"/>
      <c r="J127" s="82"/>
      <c r="K127" s="91"/>
      <c r="L127" s="192" t="str">
        <f>+IF(AND(K127&gt;0,O127="Ejecución"),(K127/877802)*Tabla28[[#This Row],[% participación]],IF(AND(K127&gt;0,O127&lt;&gt;"Ejecución"),"-",""))</f>
        <v/>
      </c>
      <c r="M127" s="87"/>
      <c r="N127" s="90" t="str">
        <f t="shared" si="6"/>
        <v/>
      </c>
      <c r="O127" s="92"/>
      <c r="P127" s="122"/>
    </row>
    <row r="128" spans="1:16" s="7" customFormat="1" ht="24.75" customHeight="1" outlineLevel="1" x14ac:dyDescent="0.25">
      <c r="A128" s="60">
        <v>28</v>
      </c>
      <c r="B128" s="86"/>
      <c r="C128" s="87"/>
      <c r="D128" s="82"/>
      <c r="E128" s="82"/>
      <c r="F128" s="82"/>
      <c r="G128" s="117" t="str">
        <f t="shared" si="7"/>
        <v/>
      </c>
      <c r="H128" s="86"/>
      <c r="I128" s="82"/>
      <c r="J128" s="82"/>
      <c r="K128" s="91"/>
      <c r="L128" s="192" t="str">
        <f>+IF(AND(K128&gt;0,O128="Ejecución"),(K128/877802)*Tabla28[[#This Row],[% participación]],IF(AND(K128&gt;0,O128&lt;&gt;"Ejecución"),"-",""))</f>
        <v/>
      </c>
      <c r="M128" s="87"/>
      <c r="N128" s="90" t="str">
        <f t="shared" si="6"/>
        <v/>
      </c>
      <c r="O128" s="92"/>
      <c r="P128" s="122"/>
    </row>
    <row r="129" spans="1:16" s="7" customFormat="1" ht="24.75" customHeight="1" outlineLevel="1" x14ac:dyDescent="0.25">
      <c r="A129" s="60">
        <v>29</v>
      </c>
      <c r="B129" s="86"/>
      <c r="C129" s="87"/>
      <c r="D129" s="82"/>
      <c r="E129" s="82"/>
      <c r="F129" s="82"/>
      <c r="G129" s="117" t="str">
        <f t="shared" si="7"/>
        <v/>
      </c>
      <c r="H129" s="86"/>
      <c r="I129" s="82"/>
      <c r="J129" s="82"/>
      <c r="K129" s="91"/>
      <c r="L129" s="192" t="str">
        <f>+IF(AND(K129&gt;0,O129="Ejecución"),(K129/877802)*Tabla28[[#This Row],[% participación]],IF(AND(K129&gt;0,O129&lt;&gt;"Ejecución"),"-",""))</f>
        <v/>
      </c>
      <c r="M129" s="87"/>
      <c r="N129" s="90" t="str">
        <f t="shared" si="6"/>
        <v/>
      </c>
      <c r="O129" s="92"/>
      <c r="P129" s="122"/>
    </row>
    <row r="130" spans="1:16" s="7" customFormat="1" ht="24.75" customHeight="1" outlineLevel="1" x14ac:dyDescent="0.25">
      <c r="A130" s="60">
        <v>30</v>
      </c>
      <c r="B130" s="86"/>
      <c r="C130" s="87"/>
      <c r="D130" s="82"/>
      <c r="E130" s="82"/>
      <c r="F130" s="82"/>
      <c r="G130" s="117" t="str">
        <f t="shared" si="7"/>
        <v/>
      </c>
      <c r="H130" s="86"/>
      <c r="I130" s="82"/>
      <c r="J130" s="82"/>
      <c r="K130" s="91"/>
      <c r="L130" s="192" t="str">
        <f>+IF(AND(K130&gt;0,O130="Ejecución"),(K130/877802)*Tabla28[[#This Row],[% participación]],IF(AND(K130&gt;0,O130&lt;&gt;"Ejecución"),"-",""))</f>
        <v/>
      </c>
      <c r="M130" s="87"/>
      <c r="N130" s="90" t="str">
        <f t="shared" si="6"/>
        <v/>
      </c>
      <c r="O130" s="92"/>
      <c r="P130" s="122"/>
    </row>
    <row r="131" spans="1:16" s="7" customFormat="1" ht="24.75" customHeight="1" outlineLevel="1" x14ac:dyDescent="0.25">
      <c r="A131" s="60">
        <v>31</v>
      </c>
      <c r="B131" s="86"/>
      <c r="C131" s="87"/>
      <c r="D131" s="82"/>
      <c r="E131" s="82"/>
      <c r="F131" s="82"/>
      <c r="G131" s="117" t="str">
        <f t="shared" si="7"/>
        <v/>
      </c>
      <c r="H131" s="86"/>
      <c r="I131" s="82"/>
      <c r="J131" s="82"/>
      <c r="K131" s="91"/>
      <c r="L131" s="192" t="str">
        <f>+IF(AND(K131&gt;0,O131="Ejecución"),(K131/877802)*Tabla28[[#This Row],[% participación]],IF(AND(K131&gt;0,O131&lt;&gt;"Ejecución"),"-",""))</f>
        <v/>
      </c>
      <c r="M131" s="87"/>
      <c r="N131" s="90" t="str">
        <f t="shared" si="6"/>
        <v/>
      </c>
      <c r="O131" s="92"/>
      <c r="P131" s="122"/>
    </row>
    <row r="132" spans="1:16" s="7" customFormat="1" ht="24.75" customHeight="1" outlineLevel="1" x14ac:dyDescent="0.25">
      <c r="A132" s="60">
        <v>32</v>
      </c>
      <c r="B132" s="86"/>
      <c r="C132" s="87"/>
      <c r="D132" s="82"/>
      <c r="E132" s="82"/>
      <c r="F132" s="82"/>
      <c r="G132" s="117" t="str">
        <f t="shared" si="7"/>
        <v/>
      </c>
      <c r="H132" s="86"/>
      <c r="I132" s="82"/>
      <c r="J132" s="82"/>
      <c r="K132" s="91"/>
      <c r="L132" s="192" t="str">
        <f>+IF(AND(K132&gt;0,O132="Ejecución"),(K132/877802)*Tabla28[[#This Row],[% participación]],IF(AND(K132&gt;0,O132&lt;&gt;"Ejecución"),"-",""))</f>
        <v/>
      </c>
      <c r="M132" s="87"/>
      <c r="N132" s="90" t="str">
        <f t="shared" si="6"/>
        <v/>
      </c>
      <c r="O132" s="92"/>
      <c r="P132" s="122"/>
    </row>
    <row r="133" spans="1:16" s="7" customFormat="1" ht="24.75" customHeight="1" outlineLevel="1" x14ac:dyDescent="0.25">
      <c r="A133" s="60">
        <v>33</v>
      </c>
      <c r="B133" s="86"/>
      <c r="C133" s="87"/>
      <c r="D133" s="82"/>
      <c r="E133" s="82"/>
      <c r="F133" s="82"/>
      <c r="G133" s="117" t="str">
        <f t="shared" si="7"/>
        <v/>
      </c>
      <c r="H133" s="86"/>
      <c r="I133" s="82"/>
      <c r="J133" s="82"/>
      <c r="K133" s="91"/>
      <c r="L133" s="192" t="str">
        <f>+IF(AND(K133&gt;0,O133="Ejecución"),(K133/877802)*Tabla28[[#This Row],[% participación]],IF(AND(K133&gt;0,O133&lt;&gt;"Ejecución"),"-",""))</f>
        <v/>
      </c>
      <c r="M133" s="87"/>
      <c r="N133" s="90" t="str">
        <f t="shared" si="6"/>
        <v/>
      </c>
      <c r="O133" s="92"/>
      <c r="P133" s="122"/>
    </row>
    <row r="134" spans="1:16" s="7" customFormat="1" ht="24.75" customHeight="1" outlineLevel="1" x14ac:dyDescent="0.25">
      <c r="A134" s="60">
        <v>34</v>
      </c>
      <c r="B134" s="86"/>
      <c r="C134" s="87"/>
      <c r="D134" s="82"/>
      <c r="E134" s="82"/>
      <c r="F134" s="82"/>
      <c r="G134" s="117" t="str">
        <f t="shared" si="7"/>
        <v/>
      </c>
      <c r="H134" s="86"/>
      <c r="I134" s="82"/>
      <c r="J134" s="82"/>
      <c r="K134" s="91"/>
      <c r="L134" s="192" t="str">
        <f>+IF(AND(K134&gt;0,O134="Ejecución"),(K134/877802)*Tabla28[[#This Row],[% participación]],IF(AND(K134&gt;0,O134&lt;&gt;"Ejecución"),"-",""))</f>
        <v/>
      </c>
      <c r="M134" s="87"/>
      <c r="N134" s="90" t="str">
        <f t="shared" si="6"/>
        <v/>
      </c>
      <c r="O134" s="92"/>
      <c r="P134" s="122"/>
    </row>
    <row r="135" spans="1:16" s="7" customFormat="1" ht="24.75" customHeight="1" outlineLevel="1" x14ac:dyDescent="0.25">
      <c r="A135" s="60">
        <v>35</v>
      </c>
      <c r="B135" s="86"/>
      <c r="C135" s="87"/>
      <c r="D135" s="82"/>
      <c r="E135" s="82"/>
      <c r="F135" s="82"/>
      <c r="G135" s="117" t="str">
        <f t="shared" si="7"/>
        <v/>
      </c>
      <c r="H135" s="86"/>
      <c r="I135" s="82"/>
      <c r="J135" s="82"/>
      <c r="K135" s="91"/>
      <c r="L135" s="192" t="str">
        <f>+IF(AND(K135&gt;0,O135="Ejecución"),(K135/877802)*Tabla28[[#This Row],[% participación]],IF(AND(K135&gt;0,O135&lt;&gt;"Ejecución"),"-",""))</f>
        <v/>
      </c>
      <c r="M135" s="87"/>
      <c r="N135" s="90" t="str">
        <f t="shared" si="6"/>
        <v/>
      </c>
      <c r="O135" s="92"/>
      <c r="P135" s="122"/>
    </row>
    <row r="136" spans="1:16" s="7" customFormat="1" ht="24.75" customHeight="1" outlineLevel="1" x14ac:dyDescent="0.25">
      <c r="A136" s="60">
        <v>36</v>
      </c>
      <c r="B136" s="86"/>
      <c r="C136" s="87"/>
      <c r="D136" s="82"/>
      <c r="E136" s="82"/>
      <c r="F136" s="82"/>
      <c r="G136" s="117" t="str">
        <f t="shared" si="7"/>
        <v/>
      </c>
      <c r="H136" s="86"/>
      <c r="I136" s="82"/>
      <c r="J136" s="82"/>
      <c r="K136" s="91"/>
      <c r="L136" s="192" t="str">
        <f>+IF(AND(K136&gt;0,O136="Ejecución"),(K136/877802)*Tabla28[[#This Row],[% participación]],IF(AND(K136&gt;0,O136&lt;&gt;"Ejecución"),"-",""))</f>
        <v/>
      </c>
      <c r="M136" s="87"/>
      <c r="N136" s="90" t="str">
        <f t="shared" si="6"/>
        <v/>
      </c>
      <c r="O136" s="92"/>
      <c r="P136" s="122"/>
    </row>
    <row r="137" spans="1:16" s="7" customFormat="1" ht="24.75" customHeight="1" outlineLevel="1" x14ac:dyDescent="0.25">
      <c r="A137" s="60">
        <v>37</v>
      </c>
      <c r="B137" s="86"/>
      <c r="C137" s="87"/>
      <c r="D137" s="82"/>
      <c r="E137" s="82"/>
      <c r="F137" s="82"/>
      <c r="G137" s="117" t="str">
        <f t="shared" si="7"/>
        <v/>
      </c>
      <c r="H137" s="86"/>
      <c r="I137" s="82"/>
      <c r="J137" s="82"/>
      <c r="K137" s="91"/>
      <c r="L137" s="192" t="str">
        <f>+IF(AND(K137&gt;0,O137="Ejecución"),(K137/877802)*Tabla28[[#This Row],[% participación]],IF(AND(K137&gt;0,O137&lt;&gt;"Ejecución"),"-",""))</f>
        <v/>
      </c>
      <c r="M137" s="87"/>
      <c r="N137" s="90" t="str">
        <f t="shared" si="6"/>
        <v/>
      </c>
      <c r="O137" s="92"/>
      <c r="P137" s="122"/>
    </row>
    <row r="138" spans="1:16" s="7" customFormat="1" ht="24.75" customHeight="1" outlineLevel="1" x14ac:dyDescent="0.25">
      <c r="A138" s="60">
        <v>38</v>
      </c>
      <c r="B138" s="86"/>
      <c r="C138" s="87"/>
      <c r="D138" s="82"/>
      <c r="E138" s="82"/>
      <c r="F138" s="82"/>
      <c r="G138" s="117" t="str">
        <f t="shared" si="7"/>
        <v/>
      </c>
      <c r="H138" s="86"/>
      <c r="I138" s="82"/>
      <c r="J138" s="82"/>
      <c r="K138" s="91"/>
      <c r="L138" s="192" t="str">
        <f>+IF(AND(K138&gt;0,O138="Ejecución"),(K138/877802)*Tabla28[[#This Row],[% participación]],IF(AND(K138&gt;0,O138&lt;&gt;"Ejecución"),"-",""))</f>
        <v/>
      </c>
      <c r="M138" s="87"/>
      <c r="N138" s="90" t="str">
        <f t="shared" si="6"/>
        <v/>
      </c>
      <c r="O138" s="92"/>
      <c r="P138" s="122"/>
    </row>
    <row r="139" spans="1:16" s="7" customFormat="1" ht="24.75" customHeight="1" outlineLevel="1" x14ac:dyDescent="0.25">
      <c r="A139" s="60">
        <v>39</v>
      </c>
      <c r="B139" s="86"/>
      <c r="C139" s="87"/>
      <c r="D139" s="82"/>
      <c r="E139" s="82"/>
      <c r="F139" s="82"/>
      <c r="G139" s="117" t="str">
        <f t="shared" si="7"/>
        <v/>
      </c>
      <c r="H139" s="86"/>
      <c r="I139" s="82"/>
      <c r="J139" s="82"/>
      <c r="K139" s="91"/>
      <c r="L139" s="192" t="str">
        <f>+IF(AND(K139&gt;0,O139="Ejecución"),(K139/877802)*Tabla28[[#This Row],[% participación]],IF(AND(K139&gt;0,O139&lt;&gt;"Ejecución"),"-",""))</f>
        <v/>
      </c>
      <c r="M139" s="87"/>
      <c r="N139" s="90" t="str">
        <f t="shared" si="6"/>
        <v/>
      </c>
      <c r="O139" s="92"/>
      <c r="P139" s="122"/>
    </row>
    <row r="140" spans="1:16" s="7" customFormat="1" ht="24.75" customHeight="1" outlineLevel="1" x14ac:dyDescent="0.25">
      <c r="A140" s="60">
        <v>40</v>
      </c>
      <c r="B140" s="86"/>
      <c r="C140" s="87"/>
      <c r="D140" s="82"/>
      <c r="E140" s="82"/>
      <c r="F140" s="82"/>
      <c r="G140" s="117" t="str">
        <f t="shared" si="7"/>
        <v/>
      </c>
      <c r="H140" s="86"/>
      <c r="I140" s="82"/>
      <c r="J140" s="82"/>
      <c r="K140" s="91"/>
      <c r="L140" s="192" t="str">
        <f>+IF(AND(K140&gt;0,O140="Ejecución"),(K140/877802)*Tabla28[[#This Row],[% participación]],IF(AND(K140&gt;0,O140&lt;&gt;"Ejecución"),"-",""))</f>
        <v/>
      </c>
      <c r="M140" s="87"/>
      <c r="N140" s="90" t="str">
        <f t="shared" si="6"/>
        <v/>
      </c>
      <c r="O140" s="92"/>
      <c r="P140" s="122"/>
    </row>
    <row r="141" spans="1:16" s="7" customFormat="1" ht="24.75" customHeight="1" outlineLevel="1" x14ac:dyDescent="0.25">
      <c r="A141" s="60">
        <v>41</v>
      </c>
      <c r="B141" s="86"/>
      <c r="C141" s="87"/>
      <c r="D141" s="82"/>
      <c r="E141" s="82"/>
      <c r="F141" s="82"/>
      <c r="G141" s="117" t="str">
        <f t="shared" si="7"/>
        <v/>
      </c>
      <c r="H141" s="86"/>
      <c r="I141" s="82"/>
      <c r="J141" s="82"/>
      <c r="K141" s="91"/>
      <c r="L141" s="192" t="str">
        <f>+IF(AND(K141&gt;0,O141="Ejecución"),(K141/877802)*Tabla28[[#This Row],[% participación]],IF(AND(K141&gt;0,O141&lt;&gt;"Ejecución"),"-",""))</f>
        <v/>
      </c>
      <c r="M141" s="87"/>
      <c r="N141" s="90" t="str">
        <f t="shared" si="6"/>
        <v/>
      </c>
      <c r="O141" s="92"/>
      <c r="P141" s="122"/>
    </row>
    <row r="142" spans="1:16" s="7" customFormat="1" ht="24.75" customHeight="1" outlineLevel="1" x14ac:dyDescent="0.25">
      <c r="A142" s="60">
        <v>42</v>
      </c>
      <c r="B142" s="86"/>
      <c r="C142" s="87"/>
      <c r="D142" s="82"/>
      <c r="E142" s="82"/>
      <c r="F142" s="82"/>
      <c r="G142" s="117" t="str">
        <f t="shared" si="7"/>
        <v/>
      </c>
      <c r="H142" s="86"/>
      <c r="I142" s="82"/>
      <c r="J142" s="82"/>
      <c r="K142" s="91"/>
      <c r="L142" s="192" t="str">
        <f>+IF(AND(K142&gt;0,O142="Ejecución"),(K142/877802)*Tabla28[[#This Row],[% participación]],IF(AND(K142&gt;0,O142&lt;&gt;"Ejecución"),"-",""))</f>
        <v/>
      </c>
      <c r="M142" s="87"/>
      <c r="N142" s="90" t="str">
        <f t="shared" si="6"/>
        <v/>
      </c>
      <c r="O142" s="92"/>
      <c r="P142" s="122"/>
    </row>
    <row r="143" spans="1:16" s="7" customFormat="1" ht="24" customHeight="1" outlineLevel="1" x14ac:dyDescent="0.25">
      <c r="A143" s="60">
        <v>43</v>
      </c>
      <c r="B143" s="86"/>
      <c r="C143" s="87"/>
      <c r="D143" s="82"/>
      <c r="E143" s="82"/>
      <c r="F143" s="82"/>
      <c r="G143" s="117" t="str">
        <f t="shared" si="7"/>
        <v/>
      </c>
      <c r="H143" s="86"/>
      <c r="I143" s="82"/>
      <c r="J143" s="82"/>
      <c r="K143" s="91"/>
      <c r="L143" s="192" t="str">
        <f>+IF(AND(K143&gt;0,O143="Ejecución"),(K143/877802)*Tabla28[[#This Row],[% participación]],IF(AND(K143&gt;0,O143&lt;&gt;"Ejecución"),"-",""))</f>
        <v/>
      </c>
      <c r="M143" s="87"/>
      <c r="N143" s="90" t="str">
        <f t="shared" si="6"/>
        <v/>
      </c>
      <c r="O143" s="92"/>
      <c r="P143" s="122"/>
    </row>
    <row r="144" spans="1:16" s="7" customFormat="1" ht="24.75" customHeight="1" outlineLevel="1" x14ac:dyDescent="0.25">
      <c r="A144" s="60">
        <v>44</v>
      </c>
      <c r="B144" s="86"/>
      <c r="C144" s="87"/>
      <c r="D144" s="82"/>
      <c r="E144" s="82"/>
      <c r="F144" s="82"/>
      <c r="G144" s="117" t="str">
        <f t="shared" si="7"/>
        <v/>
      </c>
      <c r="H144" s="86"/>
      <c r="I144" s="82"/>
      <c r="J144" s="82"/>
      <c r="K144" s="91"/>
      <c r="L144" s="192" t="str">
        <f>+IF(AND(K144&gt;0,O144="Ejecución"),(K144/877802)*Tabla28[[#This Row],[% participación]],IF(AND(K144&gt;0,O144&lt;&gt;"Ejecución"),"-",""))</f>
        <v/>
      </c>
      <c r="M144" s="87"/>
      <c r="N144" s="90" t="str">
        <f t="shared" si="6"/>
        <v/>
      </c>
      <c r="O144" s="92"/>
      <c r="P144" s="122"/>
    </row>
    <row r="145" spans="1:21" s="7" customFormat="1" ht="24.75" customHeight="1" outlineLevel="1" x14ac:dyDescent="0.25">
      <c r="A145" s="60">
        <v>45</v>
      </c>
      <c r="B145" s="86"/>
      <c r="C145" s="87"/>
      <c r="D145" s="82"/>
      <c r="E145" s="82"/>
      <c r="F145" s="82"/>
      <c r="G145" s="117" t="str">
        <f t="shared" si="7"/>
        <v/>
      </c>
      <c r="H145" s="86"/>
      <c r="I145" s="82"/>
      <c r="J145" s="82"/>
      <c r="K145" s="91"/>
      <c r="L145" s="192" t="str">
        <f>+IF(AND(K145&gt;0,O145="Ejecución"),(K145/877802)*Tabla28[[#This Row],[% participación]],IF(AND(K145&gt;0,O145&lt;&gt;"Ejecución"),"-",""))</f>
        <v/>
      </c>
      <c r="M145" s="87"/>
      <c r="N145" s="90" t="str">
        <f t="shared" si="6"/>
        <v/>
      </c>
      <c r="O145" s="92"/>
      <c r="P145" s="122"/>
    </row>
    <row r="146" spans="1:21" s="7" customFormat="1" ht="24.75" customHeight="1" outlineLevel="1" x14ac:dyDescent="0.25">
      <c r="A146" s="60">
        <v>46</v>
      </c>
      <c r="B146" s="86"/>
      <c r="C146" s="87"/>
      <c r="D146" s="82"/>
      <c r="E146" s="82"/>
      <c r="F146" s="82"/>
      <c r="G146" s="117" t="str">
        <f t="shared" si="7"/>
        <v/>
      </c>
      <c r="H146" s="86"/>
      <c r="I146" s="82"/>
      <c r="J146" s="82"/>
      <c r="K146" s="91"/>
      <c r="L146" s="192" t="str">
        <f>+IF(AND(K146&gt;0,O146="Ejecución"),(K146/877802)*Tabla28[[#This Row],[% participación]],IF(AND(K146&gt;0,O146&lt;&gt;"Ejecución"),"-",""))</f>
        <v/>
      </c>
      <c r="M146" s="87"/>
      <c r="N146" s="90" t="str">
        <f t="shared" si="6"/>
        <v/>
      </c>
      <c r="O146" s="92"/>
      <c r="P146" s="122"/>
    </row>
    <row r="147" spans="1:21" s="7" customFormat="1" ht="24.75" customHeight="1" outlineLevel="1" x14ac:dyDescent="0.25">
      <c r="A147" s="60">
        <v>47</v>
      </c>
      <c r="B147" s="86"/>
      <c r="C147" s="87"/>
      <c r="D147" s="82"/>
      <c r="E147" s="82"/>
      <c r="F147" s="82"/>
      <c r="G147" s="117" t="str">
        <f t="shared" ref="G147" si="8">IF(AND(E147&lt;&gt;"",F147&lt;&gt;""),((F147-E147)/30),"")</f>
        <v/>
      </c>
      <c r="H147" s="86"/>
      <c r="I147" s="82"/>
      <c r="J147" s="82"/>
      <c r="K147" s="91"/>
      <c r="L147" s="192" t="str">
        <f>+IF(AND(K147&gt;0,O147="Ejecución"),(K147/877802)*Tabla28[[#This Row],[% participación]],IF(AND(K147&gt;0,O147&lt;&gt;"Ejecución"),"-",""))</f>
        <v/>
      </c>
      <c r="M147" s="87"/>
      <c r="N147" s="90" t="str">
        <f t="shared" si="6"/>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10" t="s">
        <v>15</v>
      </c>
      <c r="B150" s="211"/>
      <c r="C150" s="211"/>
      <c r="D150" s="211"/>
      <c r="E150" s="212"/>
      <c r="F150" s="211" t="s">
        <v>17</v>
      </c>
      <c r="G150" s="211"/>
      <c r="H150" s="211"/>
      <c r="I150" s="210" t="s">
        <v>18</v>
      </c>
      <c r="J150" s="211"/>
      <c r="K150" s="211"/>
      <c r="L150" s="211"/>
      <c r="M150" s="211"/>
      <c r="N150" s="211"/>
      <c r="O150" s="212"/>
      <c r="P150" s="119"/>
    </row>
    <row r="151" spans="1:21" ht="51.75" customHeight="1" x14ac:dyDescent="0.25">
      <c r="A151" s="226" t="s">
        <v>2717</v>
      </c>
      <c r="B151" s="227"/>
      <c r="C151" s="227"/>
      <c r="D151" s="227"/>
      <c r="E151" s="228"/>
      <c r="F151" s="229" t="s">
        <v>2718</v>
      </c>
      <c r="G151" s="229"/>
      <c r="H151" s="229"/>
      <c r="I151" s="226" t="s">
        <v>2643</v>
      </c>
      <c r="J151" s="227"/>
      <c r="K151" s="227"/>
      <c r="L151" s="227"/>
      <c r="M151" s="227"/>
      <c r="N151" s="227"/>
      <c r="O151" s="228"/>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30" t="s">
        <v>2626</v>
      </c>
      <c r="C153" s="230"/>
      <c r="D153" s="230"/>
      <c r="E153" s="8"/>
      <c r="F153" s="5"/>
      <c r="G153" s="231" t="s">
        <v>2626</v>
      </c>
      <c r="H153" s="231"/>
      <c r="I153" s="232" t="s">
        <v>1167</v>
      </c>
      <c r="J153" s="233"/>
      <c r="K153" s="233"/>
      <c r="L153" s="233"/>
      <c r="M153" s="233"/>
      <c r="N153" s="93" t="s">
        <v>1151</v>
      </c>
      <c r="O153" s="8"/>
      <c r="S153" s="58" t="str">
        <f>N153</f>
        <v>No</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34" t="s">
        <v>2656</v>
      </c>
      <c r="J155" s="235"/>
      <c r="K155" s="235"/>
      <c r="L155" s="235"/>
      <c r="M155" s="235"/>
      <c r="N155" s="235"/>
      <c r="O155" s="236"/>
      <c r="Q155" s="4" t="s">
        <v>17</v>
      </c>
      <c r="U155" s="58" t="str">
        <f>D155</f>
        <v>Si</v>
      </c>
    </row>
    <row r="156" spans="1:21" x14ac:dyDescent="0.25">
      <c r="A156" s="9"/>
      <c r="B156" s="237" t="s">
        <v>2712</v>
      </c>
      <c r="C156" s="237"/>
      <c r="D156" s="237"/>
      <c r="E156" s="8"/>
      <c r="F156" s="5"/>
      <c r="H156" s="130" t="s">
        <v>2711</v>
      </c>
      <c r="I156" s="234"/>
      <c r="J156" s="235"/>
      <c r="K156" s="235"/>
      <c r="L156" s="235"/>
      <c r="M156" s="235"/>
      <c r="N156" s="235"/>
      <c r="O156" s="236"/>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10" t="s">
        <v>26</v>
      </c>
      <c r="B160" s="211"/>
      <c r="C160" s="211"/>
      <c r="D160" s="211"/>
      <c r="E160" s="211"/>
      <c r="F160" s="211"/>
      <c r="G160" s="211"/>
      <c r="H160" s="211"/>
      <c r="I160" s="211"/>
      <c r="J160" s="211"/>
      <c r="K160" s="211"/>
      <c r="L160" s="211"/>
      <c r="M160" s="211"/>
      <c r="N160" s="211"/>
      <c r="O160" s="212"/>
      <c r="P160" s="119"/>
    </row>
    <row r="161" spans="1:28" ht="15" customHeight="1" x14ac:dyDescent="0.25">
      <c r="A161" s="213" t="s">
        <v>1169</v>
      </c>
      <c r="B161" s="214"/>
      <c r="C161" s="214"/>
      <c r="D161" s="214"/>
      <c r="E161" s="214"/>
      <c r="F161" s="214"/>
      <c r="G161" s="214"/>
      <c r="H161" s="214"/>
      <c r="I161" s="214"/>
      <c r="J161" s="214"/>
      <c r="K161" s="214"/>
      <c r="L161" s="214"/>
      <c r="M161" s="214"/>
      <c r="N161" s="214"/>
      <c r="O161" s="215"/>
    </row>
    <row r="162" spans="1:28" ht="15.75" thickBot="1" x14ac:dyDescent="0.3">
      <c r="A162" s="216"/>
      <c r="B162" s="217"/>
      <c r="C162" s="217"/>
      <c r="D162" s="217"/>
      <c r="E162" s="217"/>
      <c r="F162" s="217"/>
      <c r="G162" s="217"/>
      <c r="H162" s="217"/>
      <c r="I162" s="217"/>
      <c r="J162" s="217"/>
      <c r="K162" s="217"/>
      <c r="L162" s="217"/>
      <c r="M162" s="217"/>
      <c r="N162" s="217"/>
      <c r="O162" s="218"/>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08" t="s">
        <v>1168</v>
      </c>
      <c r="C164" s="208"/>
      <c r="D164" s="208"/>
      <c r="E164" s="208"/>
      <c r="F164" s="208"/>
      <c r="G164" s="208"/>
      <c r="H164" s="21"/>
      <c r="I164" s="195" t="s">
        <v>1180</v>
      </c>
      <c r="J164" s="196"/>
      <c r="K164" s="196"/>
      <c r="L164" s="196"/>
      <c r="M164" s="196"/>
      <c r="N164" s="197"/>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198" t="s">
        <v>19</v>
      </c>
      <c r="C165" s="199"/>
      <c r="D165" s="200"/>
      <c r="E165" s="195" t="s">
        <v>2628</v>
      </c>
      <c r="F165" s="196"/>
      <c r="G165" s="197"/>
      <c r="H165" s="5"/>
      <c r="I165" s="198" t="s">
        <v>19</v>
      </c>
      <c r="J165" s="199"/>
      <c r="K165" s="200"/>
      <c r="L165" s="31" t="s">
        <v>2627</v>
      </c>
      <c r="M165" s="31"/>
      <c r="N165" s="31"/>
      <c r="O165" s="8"/>
      <c r="Q165" s="69">
        <f>F167</f>
        <v>0</v>
      </c>
      <c r="R165" s="69">
        <f>F168</f>
        <v>0.03</v>
      </c>
      <c r="S165" s="69">
        <f>F169</f>
        <v>0</v>
      </c>
      <c r="T165" s="69">
        <f>F170</f>
        <v>0</v>
      </c>
      <c r="U165" s="69">
        <f>C173</f>
        <v>0.05</v>
      </c>
      <c r="V165" s="71">
        <f>E173</f>
        <v>25030334</v>
      </c>
      <c r="W165" s="69" t="str">
        <f>G167</f>
        <v/>
      </c>
      <c r="X165" s="69">
        <f>G168</f>
        <v>0.05</v>
      </c>
      <c r="Y165" s="69" t="str">
        <f>G169</f>
        <v/>
      </c>
      <c r="Z165" s="69" t="str">
        <f>G170</f>
        <v/>
      </c>
    </row>
    <row r="166" spans="1:28" x14ac:dyDescent="0.25">
      <c r="A166" s="9"/>
      <c r="B166" s="201"/>
      <c r="C166" s="202"/>
      <c r="D166" s="203"/>
      <c r="E166" s="31" t="s">
        <v>2629</v>
      </c>
      <c r="F166" s="31" t="s">
        <v>2630</v>
      </c>
      <c r="G166" s="31" t="s">
        <v>2631</v>
      </c>
      <c r="H166" s="5"/>
      <c r="I166" s="201"/>
      <c r="J166" s="202"/>
      <c r="K166" s="203"/>
      <c r="L166" s="31" t="s">
        <v>2629</v>
      </c>
      <c r="M166" s="31" t="s">
        <v>2630</v>
      </c>
      <c r="N166" s="31" t="s">
        <v>2631</v>
      </c>
      <c r="O166" s="8"/>
    </row>
    <row r="167" spans="1:28" x14ac:dyDescent="0.25">
      <c r="A167" s="9"/>
      <c r="B167" s="207" t="s">
        <v>1170</v>
      </c>
      <c r="C167" s="207"/>
      <c r="D167" s="207"/>
      <c r="E167" s="25">
        <v>0.02</v>
      </c>
      <c r="F167" s="96"/>
      <c r="G167" s="26" t="str">
        <f>IF(F167&gt;0,SUM(E167+F167),"")</f>
        <v/>
      </c>
      <c r="H167" s="5"/>
      <c r="I167" s="204" t="s">
        <v>1175</v>
      </c>
      <c r="J167" s="205"/>
      <c r="K167" s="206"/>
      <c r="L167" s="25">
        <v>0.02</v>
      </c>
      <c r="M167" s="96"/>
      <c r="N167" s="26" t="str">
        <f>IF(M167&gt;0,SUM(L167+M167),"")</f>
        <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07" t="s">
        <v>1171</v>
      </c>
      <c r="C168" s="207"/>
      <c r="D168" s="207"/>
      <c r="E168" s="25">
        <v>0.02</v>
      </c>
      <c r="F168" s="96">
        <v>0.03</v>
      </c>
      <c r="G168" s="26">
        <f t="shared" ref="G168:G170" si="9">IF(F168&gt;0,SUM(E168+F168),"")</f>
        <v>0.05</v>
      </c>
      <c r="H168" s="5"/>
      <c r="I168" s="204" t="s">
        <v>1176</v>
      </c>
      <c r="J168" s="205"/>
      <c r="K168" s="206"/>
      <c r="L168" s="25">
        <v>0.02</v>
      </c>
      <c r="M168" s="96"/>
      <c r="N168" s="26" t="str">
        <f t="shared" ref="N168:N171" si="10">IF(M168&gt;0,SUM(L168+M168),"")</f>
        <v/>
      </c>
      <c r="O168" s="8"/>
      <c r="Q168" s="69">
        <f>M167</f>
        <v>0</v>
      </c>
      <c r="R168" s="69">
        <f>M168</f>
        <v>0</v>
      </c>
      <c r="S168" s="69">
        <f>M169</f>
        <v>0</v>
      </c>
      <c r="T168" s="69">
        <f>M170</f>
        <v>0</v>
      </c>
      <c r="U168" s="69">
        <f>M171</f>
        <v>0.03</v>
      </c>
      <c r="V168" s="69">
        <f>J173</f>
        <v>0.05</v>
      </c>
      <c r="W168" s="71">
        <f>M173</f>
        <v>25030334</v>
      </c>
      <c r="X168" s="69" t="str">
        <f>N167</f>
        <v/>
      </c>
      <c r="Y168" s="69" t="str">
        <f>N168</f>
        <v/>
      </c>
      <c r="Z168" s="69" t="str">
        <f>N169</f>
        <v/>
      </c>
      <c r="AA168" s="69" t="str">
        <f>N170</f>
        <v/>
      </c>
      <c r="AB168" s="69">
        <f>N171</f>
        <v>0.05</v>
      </c>
    </row>
    <row r="169" spans="1:28" x14ac:dyDescent="0.25">
      <c r="A169" s="9"/>
      <c r="B169" s="207" t="s">
        <v>1172</v>
      </c>
      <c r="C169" s="207"/>
      <c r="D169" s="207"/>
      <c r="E169" s="25">
        <v>0.02</v>
      </c>
      <c r="F169" s="96"/>
      <c r="G169" s="26" t="str">
        <f t="shared" si="9"/>
        <v/>
      </c>
      <c r="H169" s="5"/>
      <c r="I169" s="204" t="s">
        <v>1177</v>
      </c>
      <c r="J169" s="205"/>
      <c r="K169" s="206"/>
      <c r="L169" s="25">
        <v>0.02</v>
      </c>
      <c r="M169" s="96"/>
      <c r="N169" s="26" t="str">
        <f t="shared" si="10"/>
        <v/>
      </c>
      <c r="O169" s="8"/>
    </row>
    <row r="170" spans="1:28" x14ac:dyDescent="0.25">
      <c r="A170" s="9"/>
      <c r="B170" s="207" t="s">
        <v>1173</v>
      </c>
      <c r="C170" s="207"/>
      <c r="D170" s="207"/>
      <c r="E170" s="25">
        <v>0.03</v>
      </c>
      <c r="F170" s="96"/>
      <c r="G170" s="26" t="str">
        <f t="shared" si="9"/>
        <v/>
      </c>
      <c r="H170" s="5"/>
      <c r="I170" s="204" t="s">
        <v>1178</v>
      </c>
      <c r="J170" s="205"/>
      <c r="K170" s="206"/>
      <c r="L170" s="25">
        <v>0.02</v>
      </c>
      <c r="M170" s="96"/>
      <c r="N170" s="26" t="str">
        <f t="shared" si="10"/>
        <v/>
      </c>
      <c r="O170" s="8"/>
    </row>
    <row r="171" spans="1:28" x14ac:dyDescent="0.25">
      <c r="A171" s="9"/>
      <c r="B171" s="5"/>
      <c r="C171" s="5"/>
      <c r="D171" s="5"/>
      <c r="E171" s="5"/>
      <c r="F171" s="5"/>
      <c r="G171" s="5"/>
      <c r="H171" s="5"/>
      <c r="I171" s="204" t="s">
        <v>1179</v>
      </c>
      <c r="J171" s="205"/>
      <c r="K171" s="206"/>
      <c r="L171" s="25">
        <v>0.02</v>
      </c>
      <c r="M171" s="96">
        <v>0.03</v>
      </c>
      <c r="N171" s="26">
        <f t="shared" si="10"/>
        <v>0.05</v>
      </c>
      <c r="O171" s="8"/>
    </row>
    <row r="172" spans="1:28" x14ac:dyDescent="0.25">
      <c r="A172" s="9"/>
      <c r="B172" s="141" t="s">
        <v>2719</v>
      </c>
      <c r="C172" s="141"/>
      <c r="D172" s="141"/>
      <c r="E172" s="141"/>
      <c r="F172" s="141"/>
      <c r="G172" s="141"/>
      <c r="H172" s="141"/>
      <c r="I172" s="141"/>
      <c r="J172" s="141"/>
      <c r="K172" s="141"/>
      <c r="L172" s="141"/>
      <c r="M172" s="141"/>
      <c r="N172" s="142"/>
      <c r="O172" s="143"/>
    </row>
    <row r="173" spans="1:28" x14ac:dyDescent="0.25">
      <c r="A173" s="9"/>
      <c r="B173" s="144" t="s">
        <v>2640</v>
      </c>
      <c r="C173" s="145">
        <f>+SUM(G167:G170)</f>
        <v>0.05</v>
      </c>
      <c r="D173" s="146" t="s">
        <v>2641</v>
      </c>
      <c r="E173" s="147">
        <f>+(C173*K20)</f>
        <v>25030334</v>
      </c>
      <c r="F173" s="148"/>
      <c r="G173" s="149"/>
      <c r="H173" s="142"/>
      <c r="I173" s="144" t="s">
        <v>2640</v>
      </c>
      <c r="J173" s="145">
        <f>+SUM(N167:N171)</f>
        <v>0.05</v>
      </c>
      <c r="K173" s="209" t="s">
        <v>2641</v>
      </c>
      <c r="L173" s="209"/>
      <c r="M173" s="150">
        <f>+J173*K20</f>
        <v>25030334</v>
      </c>
      <c r="N173" s="151"/>
      <c r="O173" s="152"/>
    </row>
    <row r="174" spans="1:28" ht="15.75" thickBot="1" x14ac:dyDescent="0.3">
      <c r="A174" s="10"/>
      <c r="B174" s="153"/>
      <c r="C174" s="153"/>
      <c r="D174" s="153"/>
      <c r="E174" s="153"/>
      <c r="F174" s="153"/>
      <c r="G174" s="153"/>
      <c r="H174" s="153"/>
      <c r="I174" s="153"/>
      <c r="J174" s="153"/>
      <c r="K174" s="153"/>
      <c r="L174" s="153"/>
      <c r="M174" s="153"/>
      <c r="N174" s="154"/>
      <c r="O174" s="155"/>
    </row>
    <row r="175" spans="1:28" ht="8.25" customHeight="1" thickBot="1" x14ac:dyDescent="0.3"/>
    <row r="176" spans="1:28" s="19" customFormat="1" ht="31.5" customHeight="1" thickBot="1" x14ac:dyDescent="0.3">
      <c r="A176" s="210" t="s">
        <v>20</v>
      </c>
      <c r="B176" s="211"/>
      <c r="C176" s="211"/>
      <c r="D176" s="211"/>
      <c r="E176" s="211"/>
      <c r="F176" s="211"/>
      <c r="G176" s="211"/>
      <c r="H176" s="211"/>
      <c r="I176" s="211"/>
      <c r="J176" s="211"/>
      <c r="K176" s="211"/>
      <c r="L176" s="211"/>
      <c r="M176" s="211"/>
      <c r="N176" s="211"/>
      <c r="O176" s="212"/>
      <c r="P176" s="119"/>
    </row>
    <row r="177" spans="1:20" ht="15" customHeight="1" x14ac:dyDescent="0.25">
      <c r="A177" s="213" t="s">
        <v>21</v>
      </c>
      <c r="B177" s="214"/>
      <c r="C177" s="214"/>
      <c r="D177" s="214"/>
      <c r="E177" s="214"/>
      <c r="F177" s="214"/>
      <c r="G177" s="214"/>
      <c r="H177" s="214"/>
      <c r="I177" s="214"/>
      <c r="J177" s="214"/>
      <c r="K177" s="214"/>
      <c r="L177" s="214"/>
      <c r="M177" s="214"/>
      <c r="N177" s="214"/>
      <c r="O177" s="215"/>
    </row>
    <row r="178" spans="1:20" ht="15.75" thickBot="1" x14ac:dyDescent="0.3">
      <c r="A178" s="216"/>
      <c r="B178" s="217"/>
      <c r="C178" s="217"/>
      <c r="D178" s="217"/>
      <c r="E178" s="217"/>
      <c r="F178" s="217"/>
      <c r="G178" s="217"/>
      <c r="H178" s="217"/>
      <c r="I178" s="217"/>
      <c r="J178" s="217"/>
      <c r="K178" s="217"/>
      <c r="L178" s="217"/>
      <c r="M178" s="217"/>
      <c r="N178" s="217"/>
      <c r="O178" s="218"/>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23" t="s">
        <v>2649</v>
      </c>
      <c r="C180" s="223"/>
      <c r="E180" s="5" t="s">
        <v>22</v>
      </c>
      <c r="H180" s="29" t="s">
        <v>27</v>
      </c>
      <c r="J180" s="5" t="s">
        <v>2650</v>
      </c>
      <c r="K180" s="5"/>
      <c r="M180" s="5"/>
      <c r="N180" s="5"/>
      <c r="O180" s="8"/>
      <c r="Q180" s="72">
        <f>C181</f>
        <v>43264</v>
      </c>
      <c r="R180" s="58">
        <f>E181</f>
        <v>1104</v>
      </c>
      <c r="S180" s="58" t="str">
        <f>H181</f>
        <v>Diana Rosa Jimenez Julio</v>
      </c>
      <c r="T180" s="72">
        <f>K181</f>
        <v>43880</v>
      </c>
    </row>
    <row r="181" spans="1:20" x14ac:dyDescent="0.25">
      <c r="A181" s="9"/>
      <c r="C181" s="100">
        <v>43264</v>
      </c>
      <c r="D181" s="5"/>
      <c r="E181" s="98">
        <v>1104</v>
      </c>
      <c r="F181" s="5"/>
      <c r="G181" s="5"/>
      <c r="H181" s="98" t="s">
        <v>2744</v>
      </c>
      <c r="J181" s="5"/>
      <c r="K181" s="100">
        <v>43880</v>
      </c>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10" t="s">
        <v>32</v>
      </c>
      <c r="B185" s="211"/>
      <c r="C185" s="211"/>
      <c r="D185" s="211"/>
      <c r="E185" s="211"/>
      <c r="F185" s="211"/>
      <c r="G185" s="211"/>
      <c r="H185" s="211"/>
      <c r="I185" s="211"/>
      <c r="J185" s="211"/>
      <c r="K185" s="211"/>
      <c r="L185" s="211"/>
      <c r="M185" s="211"/>
      <c r="N185" s="211"/>
      <c r="O185" s="212"/>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19" t="s">
        <v>2713</v>
      </c>
      <c r="C187" s="219"/>
      <c r="D187" s="219"/>
      <c r="E187" s="219"/>
      <c r="F187" s="219"/>
      <c r="G187" s="219"/>
      <c r="H187" s="219"/>
      <c r="I187" s="219"/>
      <c r="J187" s="219"/>
      <c r="K187" s="219"/>
      <c r="L187" s="219"/>
      <c r="M187" s="219"/>
      <c r="N187" s="219"/>
      <c r="O187" s="8"/>
    </row>
    <row r="188" spans="1:20" x14ac:dyDescent="0.25">
      <c r="A188" s="9"/>
      <c r="B188" s="220"/>
      <c r="C188" s="220"/>
      <c r="D188" s="220"/>
      <c r="E188" s="220"/>
      <c r="F188" s="220"/>
      <c r="G188" s="220"/>
      <c r="H188" s="220"/>
      <c r="I188" s="220"/>
      <c r="J188" s="220"/>
      <c r="K188" s="220"/>
      <c r="L188" s="220"/>
      <c r="M188" s="220"/>
      <c r="N188" s="220"/>
      <c r="O188" s="8"/>
    </row>
    <row r="189" spans="1:20" x14ac:dyDescent="0.25">
      <c r="A189" s="9"/>
      <c r="B189" s="221" t="s">
        <v>2689</v>
      </c>
      <c r="C189" s="222"/>
      <c r="D189" s="222"/>
      <c r="E189" s="222"/>
      <c r="F189" s="222"/>
      <c r="G189" s="222"/>
      <c r="H189" s="222"/>
      <c r="I189" s="222"/>
      <c r="J189" s="222"/>
      <c r="K189" s="222"/>
      <c r="L189" s="222"/>
      <c r="M189" s="222"/>
      <c r="N189" s="222"/>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Diana Rosa Jimenez Julio</v>
      </c>
      <c r="R198" s="58" t="str">
        <f>H199</f>
        <v xml:space="preserve">             San José de los campanos Kra 100 N33-A175 ap 1 </v>
      </c>
      <c r="S198" s="58" t="str">
        <f>H200</f>
        <v>6450665-3014154053-3176802225</v>
      </c>
      <c r="T198" s="58" t="str">
        <f>K199</f>
        <v>BRR ESCALLON VILLA CL 11 DE NOV No 55-73</v>
      </c>
      <c r="U198" s="58" t="str">
        <f>K200</f>
        <v>fundacionbiopsicosocialjrp@hotmail.com - diany16@hotmail.com</v>
      </c>
    </row>
    <row r="199" spans="1:21" x14ac:dyDescent="0.25">
      <c r="A199" s="9"/>
      <c r="B199" s="30" t="s">
        <v>31</v>
      </c>
      <c r="C199" s="98" t="s">
        <v>2744</v>
      </c>
      <c r="D199" s="22"/>
      <c r="G199" s="30" t="s">
        <v>2633</v>
      </c>
      <c r="H199" s="99" t="s">
        <v>2745</v>
      </c>
      <c r="J199" s="30" t="s">
        <v>2635</v>
      </c>
      <c r="K199" s="98" t="s">
        <v>2747</v>
      </c>
      <c r="L199" s="22"/>
      <c r="M199" s="22"/>
      <c r="N199" s="22"/>
      <c r="O199" s="8"/>
    </row>
    <row r="200" spans="1:21" x14ac:dyDescent="0.25">
      <c r="A200" s="9"/>
      <c r="B200" s="30" t="s">
        <v>2632</v>
      </c>
      <c r="C200" s="98" t="s">
        <v>2744</v>
      </c>
      <c r="D200" s="22"/>
      <c r="G200" s="30" t="s">
        <v>2634</v>
      </c>
      <c r="H200" s="99" t="s">
        <v>2746</v>
      </c>
      <c r="J200" s="30" t="s">
        <v>2636</v>
      </c>
      <c r="K200" s="98" t="s">
        <v>2748</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sheetProtection algorithmName="SHA-512" hashValue="Xknx2t6YgfEm/2bcumM4T3aIU9L5hI/2Gwn28ew+wLVK6DIymcPwOswfogkcC3u1R/3k44gBzye7XhCpAvq7UA==" saltValue="1dplFA/rWAG8ljLktsO1mg==" spinCount="100000" sheet="1" objects="1" scenarios="1"/>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dataValidations count="20">
    <dataValidation type="list" showInputMessage="1" showErrorMessage="1" sqref="J101:J147 J25:J35 J58:J93" xr:uid="{00000000-0002-0000-0000-000000000000}">
      <formula1>INDIRECT(I25)</formula1>
    </dataValidation>
    <dataValidation type="list" showInputMessage="1" showErrorMessage="1" sqref="I101:I147 I49:I93 I20:I35" xr:uid="{00000000-0002-0000-0000-000001000000}">
      <formula1>DEPARTAMENTO</formula1>
    </dataValidation>
    <dataValidation type="list" showInputMessage="1" showErrorMessage="1" sqref="J57" xr:uid="{00000000-0002-0000-0000-000002000000}">
      <formula1>INDIRECT(DptoSel9)</formula1>
    </dataValidation>
    <dataValidation type="list" showInputMessage="1" showErrorMessage="1" sqref="J56" xr:uid="{00000000-0002-0000-0000-000003000000}">
      <formula1>INDIRECT(DptoSel8)</formula1>
    </dataValidation>
    <dataValidation type="list" showInputMessage="1" showErrorMessage="1" sqref="J55" xr:uid="{00000000-0002-0000-0000-000004000000}">
      <formula1>INDIRECT(DptoSel7)</formula1>
    </dataValidation>
    <dataValidation type="list" showInputMessage="1" showErrorMessage="1" sqref="J54" xr:uid="{00000000-0002-0000-0000-000005000000}">
      <formula1>INDIRECT(DptoSel6)</formula1>
    </dataValidation>
    <dataValidation type="list" showInputMessage="1" showErrorMessage="1" sqref="J53" xr:uid="{00000000-0002-0000-0000-000006000000}">
      <formula1>INDIRECT(DptoSel5)</formula1>
    </dataValidation>
    <dataValidation type="list" showInputMessage="1" showErrorMessage="1" sqref="J52" xr:uid="{00000000-0002-0000-0000-000007000000}">
      <formula1>INDIRECT(DptoSel4)</formula1>
    </dataValidation>
    <dataValidation type="list" showInputMessage="1" showErrorMessage="1" sqref="J51" xr:uid="{00000000-0002-0000-0000-000008000000}">
      <formula1>INDIRECT(DptoSel3)</formula1>
    </dataValidation>
    <dataValidation type="list" showInputMessage="1" showErrorMessage="1" sqref="J50" xr:uid="{00000000-0002-0000-0000-000009000000}">
      <formula1>INDIRECT(DptoSel2)</formula1>
    </dataValidation>
    <dataValidation type="list" showInputMessage="1" showErrorMessage="1" sqref="J49" xr:uid="{00000000-0002-0000-0000-00000A000000}">
      <formula1>INDIRECT(DptoSel1)</formula1>
    </dataValidation>
    <dataValidation showInputMessage="1" showErrorMessage="1" sqref="B38 B20:B35" xr:uid="{00000000-0002-0000-0000-00000B000000}"/>
    <dataValidation type="list" showInputMessage="1" showErrorMessage="1" sqref="J20" xr:uid="{00000000-0002-0000-0000-00000C000000}">
      <formula1>INDIRECT(DEPeseldt1)</formula1>
    </dataValidation>
    <dataValidation type="list" showInputMessage="1" showErrorMessage="1" sqref="J21" xr:uid="{00000000-0002-0000-0000-00000D000000}">
      <formula1>INDIRECT(DEPeseldt2)</formula1>
    </dataValidation>
    <dataValidation type="list" showInputMessage="1" showErrorMessage="1" sqref="J22" xr:uid="{00000000-0002-0000-0000-00000E000000}">
      <formula1>INDIRECT(DEPeseldt3)</formula1>
    </dataValidation>
    <dataValidation type="list" showInputMessage="1" showErrorMessage="1" sqref="J23" xr:uid="{00000000-0002-0000-0000-00000F000000}">
      <formula1>INDIRECT(DEPeseldt4)</formula1>
    </dataValidation>
    <dataValidation type="list" showInputMessage="1" showErrorMessage="1" sqref="J24" xr:uid="{00000000-0002-0000-0000-000010000000}">
      <formula1>INDIRECT(DEPeseldt5)</formula1>
    </dataValidation>
    <dataValidation type="whole" allowBlank="1" showInputMessage="1" showErrorMessage="1" sqref="K101:K147" xr:uid="{00000000-0002-0000-0000-000011000000}">
      <formula1>0</formula1>
      <formula2>9999999999999</formula2>
    </dataValidation>
    <dataValidation type="whole" allowBlank="1" showInputMessage="1" showErrorMessage="1" sqref="K49:K93" xr:uid="{00000000-0002-0000-0000-000012000000}">
      <formula1>0</formula1>
      <formula2>99999999999999900</formula2>
    </dataValidation>
    <dataValidation type="list" showInputMessage="1" showErrorMessage="1" sqref="G155" xr:uid="{00000000-0002-0000-00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4" max="14" man="1"/>
  </rowBreaks>
  <colBreaks count="1" manualBreakCount="1">
    <brk id="15" max="1048575" man="1"/>
  </colBreaks>
  <ignoredErrors>
    <ignoredError sqref="G101 O105:O147 B58:L93 N58:O93 I23:J35 C105:K147 M105:M147 G49 G50 G51 G52 G53 G102 G103 G104 G54 G55:G57" listDataValidation="1"/>
    <ignoredError sqref="N101 M49" unlockedFormula="1" listDataValidation="1"/>
    <ignoredError sqref="B38" evalError="1"/>
    <ignoredError sqref="N102:N147 M50:M55 N15 M58:M93"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000-000014000000}">
          <x14:formula1>
            <xm:f>Listas!$D$3:$D$5</xm:f>
          </x14:formula1>
          <xm:sqref>N49:N93</xm:sqref>
        </x14:dataValidation>
        <x14:dataValidation type="list" showInputMessage="1" showErrorMessage="1" xr:uid="{00000000-0002-0000-0000-000015000000}">
          <x14:formula1>
            <xm:f>Listas!$D$2</xm:f>
          </x14:formula1>
          <xm:sqref>O101:O147</xm:sqref>
        </x14:dataValidation>
        <x14:dataValidation type="list" showInputMessage="1" showErrorMessage="1" xr:uid="{00000000-0002-0000-0000-000016000000}">
          <x14:formula1>
            <xm:f>Listas!$E$2:$E$3</xm:f>
          </x14:formula1>
          <xm:sqref>J15</xm:sqref>
        </x14:dataValidation>
        <x14:dataValidation type="list" showInputMessage="1" showErrorMessage="1" xr:uid="{00000000-0002-0000-0000-000017000000}">
          <x14:formula1>
            <xm:f>Listas!$A$2:$A$4</xm:f>
          </x14:formula1>
          <xm:sqref>C101:C147 C49:C93</xm:sqref>
        </x14:dataValidation>
        <x14:dataValidation type="list" showInputMessage="1" showErrorMessage="1" xr:uid="{00000000-0002-0000-0000-000018000000}">
          <x14:formula1>
            <xm:f>Listas!$F$2:$F$34</xm:f>
          </x14:formula1>
          <xm:sqref>H15</xm:sqref>
        </x14:dataValidation>
        <x14:dataValidation type="list" showInputMessage="1" showErrorMessage="1" xr:uid="{00000000-0002-0000-0000-000019000000}">
          <x14:formula1>
            <xm:f>Listas!$B$2:$B$3</xm:f>
          </x14:formula1>
          <xm:sqref>D155 L49:L93 M101:M147 N153 O49:O93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zoomScale="54" zoomScaleNormal="54" zoomScaleSheetLayoutView="25" workbookViewId="0">
      <selection activeCell="J15" sqref="J15"/>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5" t="s">
        <v>2708</v>
      </c>
      <c r="D2" s="266"/>
      <c r="E2" s="266"/>
      <c r="F2" s="266"/>
      <c r="G2" s="266"/>
      <c r="H2" s="266"/>
      <c r="I2" s="266"/>
      <c r="J2" s="266"/>
      <c r="K2" s="266"/>
      <c r="L2" s="249" t="s">
        <v>2653</v>
      </c>
      <c r="M2" s="249"/>
      <c r="N2" s="259" t="s">
        <v>2654</v>
      </c>
      <c r="O2" s="260"/>
    </row>
    <row r="3" spans="1:20" ht="33" customHeight="1" x14ac:dyDescent="0.25">
      <c r="A3" s="9"/>
      <c r="B3" s="8"/>
      <c r="C3" s="267"/>
      <c r="D3" s="268"/>
      <c r="E3" s="268"/>
      <c r="F3" s="268"/>
      <c r="G3" s="268"/>
      <c r="H3" s="268"/>
      <c r="I3" s="268"/>
      <c r="J3" s="268"/>
      <c r="K3" s="268"/>
      <c r="L3" s="261" t="s">
        <v>1</v>
      </c>
      <c r="M3" s="261"/>
      <c r="N3" s="261" t="s">
        <v>2655</v>
      </c>
      <c r="O3" s="262"/>
    </row>
    <row r="4" spans="1:20" ht="24.75" customHeight="1" thickBot="1" x14ac:dyDescent="0.3">
      <c r="A4" s="10"/>
      <c r="B4" s="12"/>
      <c r="C4" s="269"/>
      <c r="D4" s="270"/>
      <c r="E4" s="270"/>
      <c r="F4" s="270"/>
      <c r="G4" s="270"/>
      <c r="H4" s="270"/>
      <c r="I4" s="270"/>
      <c r="J4" s="270"/>
      <c r="K4" s="270"/>
      <c r="L4" s="263" t="s">
        <v>0</v>
      </c>
      <c r="M4" s="263"/>
      <c r="N4" s="263"/>
      <c r="O4" s="26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0" t="s">
        <v>2651</v>
      </c>
      <c r="B6" s="211"/>
      <c r="C6" s="211"/>
      <c r="D6" s="211"/>
      <c r="E6" s="211"/>
      <c r="F6" s="211"/>
      <c r="G6" s="211"/>
      <c r="H6" s="211"/>
      <c r="I6" s="211"/>
      <c r="J6" s="211"/>
      <c r="K6" s="211"/>
      <c r="L6" s="211"/>
      <c r="M6" s="211"/>
      <c r="N6" s="211"/>
      <c r="O6" s="212"/>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4"/>
      <c r="F8" s="254"/>
      <c r="G8" s="254"/>
      <c r="H8" s="253"/>
      <c r="I8" s="253"/>
      <c r="J8" s="54"/>
      <c r="K8" s="105"/>
      <c r="L8" s="41"/>
      <c r="M8" s="41"/>
      <c r="N8" s="41"/>
      <c r="O8" s="48"/>
    </row>
    <row r="9" spans="1:20" ht="30.75" customHeight="1" x14ac:dyDescent="0.25">
      <c r="A9" s="47"/>
      <c r="B9" s="106"/>
      <c r="C9" s="53"/>
      <c r="D9" s="53"/>
      <c r="E9" s="254"/>
      <c r="F9" s="254"/>
      <c r="G9" s="254"/>
      <c r="H9" s="253"/>
      <c r="I9" s="253"/>
      <c r="J9" s="54"/>
      <c r="K9" s="105"/>
      <c r="L9" s="41"/>
      <c r="M9" s="41"/>
      <c r="N9" s="41"/>
      <c r="O9" s="48"/>
    </row>
    <row r="10" spans="1:20" ht="30.75" customHeight="1" x14ac:dyDescent="0.25">
      <c r="A10" s="47"/>
      <c r="B10" s="53"/>
      <c r="C10" s="53"/>
      <c r="D10" s="53"/>
      <c r="E10" s="254"/>
      <c r="F10" s="254"/>
      <c r="G10" s="254"/>
      <c r="H10" s="253"/>
      <c r="I10" s="253"/>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7" t="s">
        <v>10</v>
      </c>
      <c r="M15" s="24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0" t="s">
        <v>23</v>
      </c>
      <c r="B17" s="211"/>
      <c r="C17" s="211"/>
      <c r="D17" s="211"/>
      <c r="E17" s="211"/>
      <c r="F17" s="211"/>
      <c r="G17" s="211"/>
      <c r="H17" s="210" t="s">
        <v>14</v>
      </c>
      <c r="I17" s="211"/>
      <c r="J17" s="211"/>
      <c r="K17" s="211"/>
      <c r="L17" s="211"/>
      <c r="M17" s="211"/>
      <c r="N17" s="211"/>
      <c r="O17" s="212"/>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58"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36"/>
      <c r="C20" s="5"/>
      <c r="D20" s="5"/>
      <c r="E20" s="113" t="s">
        <v>2692</v>
      </c>
      <c r="F20" s="157"/>
      <c r="G20" s="5"/>
      <c r="H20" s="258"/>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5" ht="30" customHeight="1" outlineLevel="1" x14ac:dyDescent="0.25">
      <c r="A33" s="9"/>
      <c r="B33" s="102"/>
      <c r="C33" s="5"/>
      <c r="D33" s="5"/>
      <c r="E33" s="5"/>
      <c r="F33" s="5"/>
      <c r="G33" s="5"/>
      <c r="H33" s="107"/>
      <c r="I33" s="82"/>
      <c r="J33" s="82"/>
      <c r="K33" s="83"/>
      <c r="L33" s="84"/>
      <c r="M33" s="84"/>
      <c r="N33" s="140">
        <f t="shared" si="0"/>
        <v>0</v>
      </c>
      <c r="O33" s="8"/>
    </row>
    <row r="34" spans="1:15" ht="30" customHeight="1" outlineLevel="1" x14ac:dyDescent="0.25">
      <c r="A34" s="9"/>
      <c r="B34" s="102"/>
      <c r="C34" s="5"/>
      <c r="D34" s="5"/>
      <c r="E34" s="5"/>
      <c r="F34" s="5"/>
      <c r="G34" s="5"/>
      <c r="H34" s="107"/>
      <c r="I34" s="82"/>
      <c r="J34" s="82"/>
      <c r="K34" s="83"/>
      <c r="L34" s="84"/>
      <c r="M34" s="84"/>
      <c r="N34" s="140">
        <f t="shared" si="0"/>
        <v>0</v>
      </c>
      <c r="O34" s="8"/>
    </row>
    <row r="35" spans="1:15" ht="30" customHeight="1" outlineLevel="1" x14ac:dyDescent="0.25">
      <c r="A35" s="9"/>
      <c r="B35" s="102"/>
      <c r="C35" s="5"/>
      <c r="D35" s="5"/>
      <c r="E35" s="5"/>
      <c r="F35" s="5"/>
      <c r="G35" s="5"/>
      <c r="H35" s="107"/>
      <c r="I35" s="82"/>
      <c r="J35" s="82"/>
      <c r="K35" s="83"/>
      <c r="L35" s="84"/>
      <c r="M35" s="84"/>
      <c r="N35" s="140">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1" t="s">
        <v>3</v>
      </c>
      <c r="C37" s="271"/>
      <c r="D37" s="271"/>
      <c r="E37" s="271"/>
      <c r="F37" s="271"/>
      <c r="G37" s="5"/>
      <c r="H37" s="250" t="s">
        <v>4</v>
      </c>
      <c r="I37" s="251"/>
      <c r="J37" s="251"/>
      <c r="K37" s="251"/>
      <c r="L37" s="251"/>
      <c r="M37" s="251"/>
      <c r="N37" s="251"/>
      <c r="O37" s="252"/>
    </row>
    <row r="38" spans="1:15" ht="21" customHeight="1" x14ac:dyDescent="0.25">
      <c r="A38" s="9"/>
      <c r="B38" s="272" t="e">
        <f>VLOOKUP(B20,EAS!A2:B1439,2,0)</f>
        <v>#N/A</v>
      </c>
      <c r="C38" s="272"/>
      <c r="D38" s="272"/>
      <c r="E38" s="272"/>
      <c r="F38" s="272"/>
      <c r="G38" s="5"/>
      <c r="H38" s="255"/>
      <c r="I38" s="256"/>
      <c r="J38" s="256"/>
      <c r="K38" s="256"/>
      <c r="L38" s="256"/>
      <c r="M38" s="256"/>
      <c r="N38" s="256"/>
      <c r="O38" s="257"/>
    </row>
    <row r="39" spans="1:15" ht="21" customHeight="1" x14ac:dyDescent="0.25">
      <c r="A39" s="9"/>
      <c r="B39" s="272"/>
      <c r="C39" s="272"/>
      <c r="D39" s="272"/>
      <c r="E39" s="272"/>
      <c r="F39" s="272"/>
      <c r="G39" s="5"/>
      <c r="H39" s="255"/>
      <c r="I39" s="256"/>
      <c r="J39" s="256"/>
      <c r="K39" s="256"/>
      <c r="L39" s="256"/>
      <c r="M39" s="256"/>
      <c r="N39" s="256"/>
      <c r="O39" s="257"/>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10" t="s">
        <v>5</v>
      </c>
      <c r="B42" s="211"/>
      <c r="C42" s="211"/>
      <c r="D42" s="211"/>
      <c r="E42" s="211"/>
      <c r="F42" s="211"/>
      <c r="G42" s="211"/>
      <c r="H42" s="211"/>
      <c r="I42" s="211"/>
      <c r="J42" s="211"/>
      <c r="K42" s="211"/>
      <c r="L42" s="211"/>
      <c r="M42" s="211"/>
      <c r="N42" s="211"/>
      <c r="O42" s="212"/>
    </row>
    <row r="43" spans="1:15" ht="8.25" customHeight="1" thickBot="1" x14ac:dyDescent="0.3"/>
    <row r="44" spans="1:15" s="119" customFormat="1" ht="31.5" customHeight="1" thickBot="1" x14ac:dyDescent="0.3">
      <c r="A44" s="238" t="s">
        <v>6</v>
      </c>
      <c r="B44" s="239"/>
      <c r="C44" s="239"/>
      <c r="D44" s="239"/>
      <c r="E44" s="239"/>
      <c r="F44" s="239"/>
      <c r="G44" s="239"/>
      <c r="H44" s="239"/>
      <c r="I44" s="239"/>
      <c r="J44" s="239"/>
      <c r="K44" s="239"/>
      <c r="L44" s="239"/>
      <c r="M44" s="239"/>
      <c r="N44" s="239"/>
      <c r="O44" s="240"/>
    </row>
    <row r="45" spans="1:15" ht="15" customHeight="1" x14ac:dyDescent="0.25">
      <c r="A45" s="241" t="s">
        <v>2709</v>
      </c>
      <c r="B45" s="242"/>
      <c r="C45" s="242"/>
      <c r="D45" s="242"/>
      <c r="E45" s="242"/>
      <c r="F45" s="242"/>
      <c r="G45" s="242"/>
      <c r="H45" s="242"/>
      <c r="I45" s="242"/>
      <c r="J45" s="242"/>
      <c r="K45" s="242"/>
      <c r="L45" s="242"/>
      <c r="M45" s="242"/>
      <c r="N45" s="242"/>
      <c r="O45" s="243"/>
    </row>
    <row r="46" spans="1:15" x14ac:dyDescent="0.25">
      <c r="A46" s="244"/>
      <c r="B46" s="245"/>
      <c r="C46" s="245"/>
      <c r="D46" s="245"/>
      <c r="E46" s="245"/>
      <c r="F46" s="245"/>
      <c r="G46" s="245"/>
      <c r="H46" s="245"/>
      <c r="I46" s="245"/>
      <c r="J46" s="245"/>
      <c r="K46" s="245"/>
      <c r="L46" s="245"/>
      <c r="M46" s="245"/>
      <c r="N46" s="245"/>
      <c r="O46" s="246"/>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38" t="s">
        <v>2646</v>
      </c>
      <c r="B96" s="239"/>
      <c r="C96" s="239"/>
      <c r="D96" s="239"/>
      <c r="E96" s="239"/>
      <c r="F96" s="239"/>
      <c r="G96" s="239"/>
      <c r="H96" s="239"/>
      <c r="I96" s="239"/>
      <c r="J96" s="239"/>
      <c r="K96" s="239"/>
      <c r="L96" s="239"/>
      <c r="M96" s="239"/>
      <c r="N96" s="239"/>
      <c r="O96" s="240"/>
    </row>
    <row r="97" spans="1:15" ht="15" customHeight="1" x14ac:dyDescent="0.25">
      <c r="A97" s="241" t="s">
        <v>2710</v>
      </c>
      <c r="B97" s="242"/>
      <c r="C97" s="242"/>
      <c r="D97" s="242"/>
      <c r="E97" s="242"/>
      <c r="F97" s="242"/>
      <c r="G97" s="242"/>
      <c r="H97" s="242"/>
      <c r="I97" s="242"/>
      <c r="J97" s="242"/>
      <c r="K97" s="242"/>
      <c r="L97" s="242"/>
      <c r="M97" s="242"/>
      <c r="N97" s="242"/>
      <c r="O97" s="243"/>
    </row>
    <row r="98" spans="1:15" x14ac:dyDescent="0.25">
      <c r="A98" s="244"/>
      <c r="B98" s="245"/>
      <c r="C98" s="245"/>
      <c r="D98" s="245"/>
      <c r="E98" s="245"/>
      <c r="F98" s="245"/>
      <c r="G98" s="245"/>
      <c r="H98" s="245"/>
      <c r="I98" s="245"/>
      <c r="J98" s="245"/>
      <c r="K98" s="245"/>
      <c r="L98" s="245"/>
      <c r="M98" s="245"/>
      <c r="N98" s="245"/>
      <c r="O98" s="246"/>
    </row>
    <row r="99" spans="1:15" s="120" customFormat="1" ht="26.25" customHeight="1" x14ac:dyDescent="0.25">
      <c r="A99" s="1"/>
      <c r="B99" s="1"/>
      <c r="C99" s="1"/>
      <c r="D99" s="1"/>
      <c r="E99" s="1"/>
      <c r="F99" s="1"/>
      <c r="G99" s="1"/>
      <c r="H99" s="1"/>
      <c r="I99" s="224" t="s">
        <v>11</v>
      </c>
      <c r="J99" s="225"/>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10" t="s">
        <v>15</v>
      </c>
      <c r="B143" s="211"/>
      <c r="C143" s="211"/>
      <c r="D143" s="211"/>
      <c r="E143" s="212"/>
      <c r="F143" s="211" t="s">
        <v>17</v>
      </c>
      <c r="G143" s="211"/>
      <c r="H143" s="211"/>
      <c r="I143" s="210" t="s">
        <v>18</v>
      </c>
      <c r="J143" s="211"/>
      <c r="K143" s="211"/>
      <c r="L143" s="211"/>
      <c r="M143" s="211"/>
      <c r="N143" s="211"/>
      <c r="O143" s="212"/>
    </row>
    <row r="144" spans="1:15" ht="51.75" customHeight="1" x14ac:dyDescent="0.25">
      <c r="A144" s="226" t="s">
        <v>2717</v>
      </c>
      <c r="B144" s="227"/>
      <c r="C144" s="227"/>
      <c r="D144" s="227"/>
      <c r="E144" s="228"/>
      <c r="F144" s="229" t="s">
        <v>2718</v>
      </c>
      <c r="G144" s="229"/>
      <c r="H144" s="229"/>
      <c r="I144" s="226" t="s">
        <v>2643</v>
      </c>
      <c r="J144" s="227"/>
      <c r="K144" s="227"/>
      <c r="L144" s="227"/>
      <c r="M144" s="227"/>
      <c r="N144" s="227"/>
      <c r="O144" s="228"/>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30" t="s">
        <v>2626</v>
      </c>
      <c r="C146" s="230"/>
      <c r="D146" s="230"/>
      <c r="E146" s="8"/>
      <c r="F146" s="5"/>
      <c r="G146" s="231" t="s">
        <v>2626</v>
      </c>
      <c r="H146" s="231"/>
      <c r="I146" s="232" t="s">
        <v>1167</v>
      </c>
      <c r="J146" s="233"/>
      <c r="K146" s="233"/>
      <c r="L146" s="233"/>
      <c r="M146" s="233"/>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34" t="s">
        <v>2656</v>
      </c>
      <c r="J148" s="235"/>
      <c r="K148" s="235"/>
      <c r="L148" s="235"/>
      <c r="M148" s="235"/>
      <c r="N148" s="235"/>
      <c r="O148" s="236"/>
      <c r="Q148" s="118" t="s">
        <v>17</v>
      </c>
      <c r="U148" s="123">
        <f>D148</f>
        <v>0</v>
      </c>
    </row>
    <row r="149" spans="1:28" x14ac:dyDescent="0.25">
      <c r="A149" s="9"/>
      <c r="B149" s="237" t="s">
        <v>2712</v>
      </c>
      <c r="C149" s="237"/>
      <c r="D149" s="237"/>
      <c r="E149" s="8"/>
      <c r="F149" s="5"/>
      <c r="H149" s="130" t="s">
        <v>2711</v>
      </c>
      <c r="I149" s="234"/>
      <c r="J149" s="235"/>
      <c r="K149" s="235"/>
      <c r="L149" s="235"/>
      <c r="M149" s="235"/>
      <c r="N149" s="235"/>
      <c r="O149" s="236"/>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10" t="s">
        <v>26</v>
      </c>
      <c r="B153" s="211"/>
      <c r="C153" s="211"/>
      <c r="D153" s="211"/>
      <c r="E153" s="211"/>
      <c r="F153" s="211"/>
      <c r="G153" s="211"/>
      <c r="H153" s="211"/>
      <c r="I153" s="211"/>
      <c r="J153" s="211"/>
      <c r="K153" s="211"/>
      <c r="L153" s="211"/>
      <c r="M153" s="211"/>
      <c r="N153" s="211"/>
      <c r="O153" s="212"/>
    </row>
    <row r="154" spans="1:28" ht="15" customHeight="1" x14ac:dyDescent="0.25">
      <c r="A154" s="213" t="s">
        <v>1169</v>
      </c>
      <c r="B154" s="214"/>
      <c r="C154" s="214"/>
      <c r="D154" s="214"/>
      <c r="E154" s="214"/>
      <c r="F154" s="214"/>
      <c r="G154" s="214"/>
      <c r="H154" s="214"/>
      <c r="I154" s="214"/>
      <c r="J154" s="214"/>
      <c r="K154" s="214"/>
      <c r="L154" s="214"/>
      <c r="M154" s="214"/>
      <c r="N154" s="214"/>
      <c r="O154" s="215"/>
    </row>
    <row r="155" spans="1:28" ht="15.75" thickBot="1" x14ac:dyDescent="0.3">
      <c r="A155" s="216"/>
      <c r="B155" s="217"/>
      <c r="C155" s="217"/>
      <c r="D155" s="217"/>
      <c r="E155" s="217"/>
      <c r="F155" s="217"/>
      <c r="G155" s="217"/>
      <c r="H155" s="217"/>
      <c r="I155" s="217"/>
      <c r="J155" s="217"/>
      <c r="K155" s="217"/>
      <c r="L155" s="217"/>
      <c r="M155" s="217"/>
      <c r="N155" s="217"/>
      <c r="O155" s="218"/>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08" t="s">
        <v>1168</v>
      </c>
      <c r="C157" s="208"/>
      <c r="D157" s="208"/>
      <c r="E157" s="208"/>
      <c r="F157" s="208"/>
      <c r="G157" s="208"/>
      <c r="H157" s="21"/>
      <c r="I157" s="195" t="s">
        <v>1180</v>
      </c>
      <c r="J157" s="196"/>
      <c r="K157" s="196"/>
      <c r="L157" s="196"/>
      <c r="M157" s="196"/>
      <c r="N157" s="197"/>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198" t="s">
        <v>19</v>
      </c>
      <c r="C158" s="199"/>
      <c r="D158" s="200"/>
      <c r="E158" s="195" t="s">
        <v>2628</v>
      </c>
      <c r="F158" s="196"/>
      <c r="G158" s="197"/>
      <c r="H158" s="5"/>
      <c r="I158" s="198" t="s">
        <v>19</v>
      </c>
      <c r="J158" s="199"/>
      <c r="K158" s="200"/>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01"/>
      <c r="C159" s="202"/>
      <c r="D159" s="203"/>
      <c r="E159" s="111" t="s">
        <v>2629</v>
      </c>
      <c r="F159" s="111" t="s">
        <v>2630</v>
      </c>
      <c r="G159" s="111" t="s">
        <v>2631</v>
      </c>
      <c r="H159" s="5"/>
      <c r="I159" s="201"/>
      <c r="J159" s="202"/>
      <c r="K159" s="203"/>
      <c r="L159" s="111" t="s">
        <v>2629</v>
      </c>
      <c r="M159" s="111" t="s">
        <v>2630</v>
      </c>
      <c r="N159" s="111" t="s">
        <v>2631</v>
      </c>
      <c r="O159" s="8"/>
    </row>
    <row r="160" spans="1:28" x14ac:dyDescent="0.25">
      <c r="A160" s="9"/>
      <c r="B160" s="207" t="s">
        <v>1170</v>
      </c>
      <c r="C160" s="207"/>
      <c r="D160" s="207"/>
      <c r="E160" s="25">
        <v>0.02</v>
      </c>
      <c r="F160" s="96"/>
      <c r="G160" s="26" t="str">
        <f>IF(F160&gt;0,SUM(E160+F160),"")</f>
        <v/>
      </c>
      <c r="H160" s="5"/>
      <c r="I160" s="204" t="s">
        <v>1175</v>
      </c>
      <c r="J160" s="205"/>
      <c r="K160" s="206"/>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07" t="s">
        <v>1171</v>
      </c>
      <c r="C161" s="207"/>
      <c r="D161" s="207"/>
      <c r="E161" s="25">
        <v>0.02</v>
      </c>
      <c r="F161" s="96"/>
      <c r="G161" s="26" t="str">
        <f t="shared" ref="G161:G163" si="5">IF(F161&gt;0,SUM(E161+F161),"")</f>
        <v/>
      </c>
      <c r="H161" s="5"/>
      <c r="I161" s="204" t="s">
        <v>1176</v>
      </c>
      <c r="J161" s="205"/>
      <c r="K161" s="206"/>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07" t="s">
        <v>1172</v>
      </c>
      <c r="C162" s="207"/>
      <c r="D162" s="207"/>
      <c r="E162" s="25">
        <v>0.02</v>
      </c>
      <c r="F162" s="96"/>
      <c r="G162" s="26" t="str">
        <f t="shared" si="5"/>
        <v/>
      </c>
      <c r="H162" s="5"/>
      <c r="I162" s="204" t="s">
        <v>1177</v>
      </c>
      <c r="J162" s="205"/>
      <c r="K162" s="206"/>
      <c r="L162" s="25">
        <v>0.02</v>
      </c>
      <c r="M162" s="96"/>
      <c r="N162" s="26" t="str">
        <f t="shared" si="6"/>
        <v/>
      </c>
      <c r="O162" s="8"/>
    </row>
    <row r="163" spans="1:28" x14ac:dyDescent="0.25">
      <c r="A163" s="9"/>
      <c r="B163" s="207" t="s">
        <v>1173</v>
      </c>
      <c r="C163" s="207"/>
      <c r="D163" s="207"/>
      <c r="E163" s="25">
        <v>0.03</v>
      </c>
      <c r="F163" s="96"/>
      <c r="G163" s="26" t="str">
        <f t="shared" si="5"/>
        <v/>
      </c>
      <c r="H163" s="5"/>
      <c r="I163" s="204" t="s">
        <v>1178</v>
      </c>
      <c r="J163" s="205"/>
      <c r="K163" s="206"/>
      <c r="L163" s="25">
        <v>0.02</v>
      </c>
      <c r="M163" s="96"/>
      <c r="N163" s="26" t="str">
        <f t="shared" si="6"/>
        <v/>
      </c>
      <c r="O163" s="8"/>
    </row>
    <row r="164" spans="1:28" x14ac:dyDescent="0.25">
      <c r="A164" s="9"/>
      <c r="B164" s="5"/>
      <c r="C164" s="5"/>
      <c r="D164" s="5"/>
      <c r="E164" s="5"/>
      <c r="F164" s="5"/>
      <c r="G164" s="5"/>
      <c r="H164" s="5"/>
      <c r="I164" s="204" t="s">
        <v>1179</v>
      </c>
      <c r="J164" s="205"/>
      <c r="K164" s="206"/>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3" t="s">
        <v>2641</v>
      </c>
      <c r="L166" s="273"/>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10" t="s">
        <v>20</v>
      </c>
      <c r="B169" s="211"/>
      <c r="C169" s="211"/>
      <c r="D169" s="211"/>
      <c r="E169" s="211"/>
      <c r="F169" s="211"/>
      <c r="G169" s="211"/>
      <c r="H169" s="211"/>
      <c r="I169" s="211"/>
      <c r="J169" s="211"/>
      <c r="K169" s="211"/>
      <c r="L169" s="211"/>
      <c r="M169" s="211"/>
      <c r="N169" s="211"/>
      <c r="O169" s="212"/>
    </row>
    <row r="170" spans="1:28" ht="15" customHeight="1" x14ac:dyDescent="0.25">
      <c r="A170" s="213" t="s">
        <v>21</v>
      </c>
      <c r="B170" s="214"/>
      <c r="C170" s="214"/>
      <c r="D170" s="214"/>
      <c r="E170" s="214"/>
      <c r="F170" s="214"/>
      <c r="G170" s="214"/>
      <c r="H170" s="214"/>
      <c r="I170" s="214"/>
      <c r="J170" s="214"/>
      <c r="K170" s="214"/>
      <c r="L170" s="214"/>
      <c r="M170" s="214"/>
      <c r="N170" s="214"/>
      <c r="O170" s="215"/>
    </row>
    <row r="171" spans="1:28" ht="15.75" thickBot="1" x14ac:dyDescent="0.3">
      <c r="A171" s="216"/>
      <c r="B171" s="217"/>
      <c r="C171" s="217"/>
      <c r="D171" s="217"/>
      <c r="E171" s="217"/>
      <c r="F171" s="217"/>
      <c r="G171" s="217"/>
      <c r="H171" s="217"/>
      <c r="I171" s="217"/>
      <c r="J171" s="217"/>
      <c r="K171" s="217"/>
      <c r="L171" s="217"/>
      <c r="M171" s="217"/>
      <c r="N171" s="217"/>
      <c r="O171" s="218"/>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23" t="s">
        <v>2649</v>
      </c>
      <c r="C173" s="223"/>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10" t="s">
        <v>32</v>
      </c>
      <c r="B178" s="211"/>
      <c r="C178" s="211"/>
      <c r="D178" s="211"/>
      <c r="E178" s="211"/>
      <c r="F178" s="211"/>
      <c r="G178" s="211"/>
      <c r="H178" s="211"/>
      <c r="I178" s="211"/>
      <c r="J178" s="211"/>
      <c r="K178" s="211"/>
      <c r="L178" s="211"/>
      <c r="M178" s="211"/>
      <c r="N178" s="211"/>
      <c r="O178" s="212"/>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19" t="s">
        <v>2688</v>
      </c>
      <c r="C180" s="219"/>
      <c r="D180" s="219"/>
      <c r="E180" s="219"/>
      <c r="F180" s="219"/>
      <c r="G180" s="219"/>
      <c r="H180" s="219"/>
      <c r="I180" s="219"/>
      <c r="J180" s="219"/>
      <c r="K180" s="219"/>
      <c r="L180" s="219"/>
      <c r="M180" s="219"/>
      <c r="N180" s="219"/>
      <c r="O180" s="8"/>
    </row>
    <row r="181" spans="1:21" x14ac:dyDescent="0.25">
      <c r="A181" s="9"/>
      <c r="B181" s="220"/>
      <c r="C181" s="220"/>
      <c r="D181" s="220"/>
      <c r="E181" s="220"/>
      <c r="F181" s="220"/>
      <c r="G181" s="220"/>
      <c r="H181" s="220"/>
      <c r="I181" s="220"/>
      <c r="J181" s="220"/>
      <c r="K181" s="220"/>
      <c r="L181" s="220"/>
      <c r="M181" s="220"/>
      <c r="N181" s="220"/>
      <c r="O181" s="8"/>
    </row>
    <row r="182" spans="1:21" x14ac:dyDescent="0.25">
      <c r="A182" s="9"/>
      <c r="B182" s="221" t="s">
        <v>2689</v>
      </c>
      <c r="C182" s="222"/>
      <c r="D182" s="222"/>
      <c r="E182" s="222"/>
      <c r="F182" s="222"/>
      <c r="G182" s="222"/>
      <c r="H182" s="222"/>
      <c r="I182" s="222"/>
      <c r="J182" s="222"/>
      <c r="K182" s="222"/>
      <c r="L182" s="222"/>
      <c r="M182" s="222"/>
      <c r="N182" s="222"/>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sheetProtection algorithmName="SHA-512" hashValue="N0tJXs/sGzNFcSXfjDJ3H6vlF94XYoFXYSPXCiFN7uqgt3m6ltI3mOuC5fYyhXa5leH0ffdL0RKWXTLZ+L0XVw==" saltValue="7GhfWiLKhE5t/Yw1WswCZA==" spinCount="100000" sheet="1" objects="1" scenarios="1"/>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5" t="s">
        <v>2708</v>
      </c>
      <c r="D2" s="266"/>
      <c r="E2" s="266"/>
      <c r="F2" s="266"/>
      <c r="G2" s="266"/>
      <c r="H2" s="266"/>
      <c r="I2" s="266"/>
      <c r="J2" s="266"/>
      <c r="K2" s="266"/>
      <c r="L2" s="249" t="s">
        <v>2653</v>
      </c>
      <c r="M2" s="249"/>
      <c r="N2" s="259" t="s">
        <v>2654</v>
      </c>
      <c r="O2" s="260"/>
    </row>
    <row r="3" spans="1:20" ht="33" customHeight="1" x14ac:dyDescent="0.25">
      <c r="A3" s="9"/>
      <c r="B3" s="8"/>
      <c r="C3" s="267"/>
      <c r="D3" s="268"/>
      <c r="E3" s="268"/>
      <c r="F3" s="268"/>
      <c r="G3" s="268"/>
      <c r="H3" s="268"/>
      <c r="I3" s="268"/>
      <c r="J3" s="268"/>
      <c r="K3" s="268"/>
      <c r="L3" s="261" t="s">
        <v>1</v>
      </c>
      <c r="M3" s="261"/>
      <c r="N3" s="261" t="s">
        <v>2655</v>
      </c>
      <c r="O3" s="262"/>
    </row>
    <row r="4" spans="1:20" ht="24.75" customHeight="1" thickBot="1" x14ac:dyDescent="0.3">
      <c r="A4" s="10"/>
      <c r="B4" s="12"/>
      <c r="C4" s="269"/>
      <c r="D4" s="270"/>
      <c r="E4" s="270"/>
      <c r="F4" s="270"/>
      <c r="G4" s="270"/>
      <c r="H4" s="270"/>
      <c r="I4" s="270"/>
      <c r="J4" s="270"/>
      <c r="K4" s="270"/>
      <c r="L4" s="263" t="s">
        <v>0</v>
      </c>
      <c r="M4" s="263"/>
      <c r="N4" s="263"/>
      <c r="O4" s="26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0" t="s">
        <v>2651</v>
      </c>
      <c r="B6" s="211"/>
      <c r="C6" s="211"/>
      <c r="D6" s="211"/>
      <c r="E6" s="211"/>
      <c r="F6" s="211"/>
      <c r="G6" s="211"/>
      <c r="H6" s="211"/>
      <c r="I6" s="211"/>
      <c r="J6" s="211"/>
      <c r="K6" s="211"/>
      <c r="L6" s="211"/>
      <c r="M6" s="211"/>
      <c r="N6" s="211"/>
      <c r="O6" s="212"/>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4"/>
      <c r="F8" s="254"/>
      <c r="G8" s="254"/>
      <c r="H8" s="253"/>
      <c r="I8" s="253"/>
      <c r="J8" s="54"/>
      <c r="K8" s="105"/>
      <c r="L8" s="41"/>
      <c r="M8" s="41"/>
      <c r="N8" s="41"/>
      <c r="O8" s="48"/>
    </row>
    <row r="9" spans="1:20" ht="30.75" customHeight="1" x14ac:dyDescent="0.25">
      <c r="A9" s="47"/>
      <c r="B9" s="106"/>
      <c r="C9" s="53"/>
      <c r="D9" s="53"/>
      <c r="E9" s="254"/>
      <c r="F9" s="254"/>
      <c r="G9" s="254"/>
      <c r="H9" s="253"/>
      <c r="I9" s="253"/>
      <c r="J9" s="54"/>
      <c r="K9" s="105"/>
      <c r="L9" s="41"/>
      <c r="M9" s="41"/>
      <c r="N9" s="41"/>
      <c r="O9" s="48"/>
    </row>
    <row r="10" spans="1:20" ht="30.75" customHeight="1" x14ac:dyDescent="0.25">
      <c r="A10" s="47"/>
      <c r="B10" s="53"/>
      <c r="C10" s="53"/>
      <c r="D10" s="53"/>
      <c r="E10" s="254"/>
      <c r="F10" s="254"/>
      <c r="G10" s="254"/>
      <c r="H10" s="253"/>
      <c r="I10" s="253"/>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7" t="s">
        <v>10</v>
      </c>
      <c r="M15" s="24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0" t="s">
        <v>23</v>
      </c>
      <c r="B17" s="211"/>
      <c r="C17" s="211"/>
      <c r="D17" s="211"/>
      <c r="E17" s="211"/>
      <c r="F17" s="211"/>
      <c r="G17" s="211"/>
      <c r="H17" s="210" t="s">
        <v>14</v>
      </c>
      <c r="I17" s="211"/>
      <c r="J17" s="211"/>
      <c r="K17" s="211"/>
      <c r="L17" s="211"/>
      <c r="M17" s="211"/>
      <c r="N17" s="211"/>
      <c r="O17" s="212"/>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58"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7"/>
      <c r="G20" s="5"/>
      <c r="H20" s="258"/>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1" t="s">
        <v>3</v>
      </c>
      <c r="C37" s="271"/>
      <c r="D37" s="271"/>
      <c r="E37" s="271"/>
      <c r="F37" s="271"/>
      <c r="G37" s="5"/>
      <c r="H37" s="250" t="s">
        <v>4</v>
      </c>
      <c r="I37" s="251"/>
      <c r="J37" s="251"/>
      <c r="K37" s="251"/>
      <c r="L37" s="251"/>
      <c r="M37" s="251"/>
      <c r="N37" s="251"/>
      <c r="O37" s="252"/>
    </row>
    <row r="38" spans="1:16" ht="21" customHeight="1" x14ac:dyDescent="0.25">
      <c r="A38" s="9"/>
      <c r="B38" s="248" t="e">
        <f>VLOOKUP(B20,EAS!A2:B1439,2,0)</f>
        <v>#N/A</v>
      </c>
      <c r="C38" s="248"/>
      <c r="D38" s="248"/>
      <c r="E38" s="248"/>
      <c r="F38" s="248"/>
      <c r="G38" s="5"/>
      <c r="H38" s="255"/>
      <c r="I38" s="256"/>
      <c r="J38" s="256"/>
      <c r="K38" s="256"/>
      <c r="L38" s="256"/>
      <c r="M38" s="256"/>
      <c r="N38" s="256"/>
      <c r="O38" s="257"/>
    </row>
    <row r="39" spans="1:16" ht="21" customHeight="1" x14ac:dyDescent="0.25">
      <c r="A39" s="9"/>
      <c r="B39" s="248"/>
      <c r="C39" s="248"/>
      <c r="D39" s="248"/>
      <c r="E39" s="248"/>
      <c r="F39" s="248"/>
      <c r="G39" s="5"/>
      <c r="H39" s="255"/>
      <c r="I39" s="256"/>
      <c r="J39" s="256"/>
      <c r="K39" s="256"/>
      <c r="L39" s="256"/>
      <c r="M39" s="256"/>
      <c r="N39" s="256"/>
      <c r="O39" s="257"/>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7" t="s">
        <v>5</v>
      </c>
      <c r="B42" s="278"/>
      <c r="C42" s="278"/>
      <c r="D42" s="278"/>
      <c r="E42" s="278"/>
      <c r="F42" s="278"/>
      <c r="G42" s="278"/>
      <c r="H42" s="278"/>
      <c r="I42" s="278"/>
      <c r="J42" s="278"/>
      <c r="K42" s="278"/>
      <c r="L42" s="278"/>
      <c r="M42" s="278"/>
      <c r="N42" s="278"/>
      <c r="O42" s="279"/>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274" t="s">
        <v>6</v>
      </c>
      <c r="B44" s="275"/>
      <c r="C44" s="275"/>
      <c r="D44" s="275"/>
      <c r="E44" s="275"/>
      <c r="F44" s="275"/>
      <c r="G44" s="275"/>
      <c r="H44" s="275"/>
      <c r="I44" s="275"/>
      <c r="J44" s="275"/>
      <c r="K44" s="275"/>
      <c r="L44" s="275"/>
      <c r="M44" s="275"/>
      <c r="N44" s="275"/>
      <c r="O44" s="276"/>
      <c r="P44" s="19"/>
    </row>
    <row r="45" spans="1:16" ht="15" customHeight="1" x14ac:dyDescent="0.25">
      <c r="A45" s="280" t="s">
        <v>2709</v>
      </c>
      <c r="B45" s="281"/>
      <c r="C45" s="281"/>
      <c r="D45" s="281"/>
      <c r="E45" s="281"/>
      <c r="F45" s="281"/>
      <c r="G45" s="281"/>
      <c r="H45" s="281"/>
      <c r="I45" s="281"/>
      <c r="J45" s="281"/>
      <c r="K45" s="281"/>
      <c r="L45" s="281"/>
      <c r="M45" s="281"/>
      <c r="N45" s="281"/>
      <c r="O45" s="282"/>
    </row>
    <row r="46" spans="1:16" x14ac:dyDescent="0.25">
      <c r="A46" s="283"/>
      <c r="B46" s="284"/>
      <c r="C46" s="284"/>
      <c r="D46" s="284"/>
      <c r="E46" s="284"/>
      <c r="F46" s="284"/>
      <c r="G46" s="284"/>
      <c r="H46" s="284"/>
      <c r="I46" s="284"/>
      <c r="J46" s="284"/>
      <c r="K46" s="284"/>
      <c r="L46" s="284"/>
      <c r="M46" s="284"/>
      <c r="N46" s="284"/>
      <c r="O46" s="285"/>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74" t="s">
        <v>2646</v>
      </c>
      <c r="B96" s="275"/>
      <c r="C96" s="275"/>
      <c r="D96" s="275"/>
      <c r="E96" s="275"/>
      <c r="F96" s="275"/>
      <c r="G96" s="275"/>
      <c r="H96" s="275"/>
      <c r="I96" s="275"/>
      <c r="J96" s="275"/>
      <c r="K96" s="275"/>
      <c r="L96" s="275"/>
      <c r="M96" s="275"/>
      <c r="N96" s="275"/>
      <c r="O96" s="276"/>
      <c r="P96" s="19"/>
    </row>
    <row r="97" spans="1:16" ht="15" customHeight="1" x14ac:dyDescent="0.25">
      <c r="A97" s="280" t="s">
        <v>2710</v>
      </c>
      <c r="B97" s="281"/>
      <c r="C97" s="281"/>
      <c r="D97" s="281"/>
      <c r="E97" s="281"/>
      <c r="F97" s="281"/>
      <c r="G97" s="281"/>
      <c r="H97" s="281"/>
      <c r="I97" s="281"/>
      <c r="J97" s="281"/>
      <c r="K97" s="281"/>
      <c r="L97" s="281"/>
      <c r="M97" s="281"/>
      <c r="N97" s="281"/>
      <c r="O97" s="282"/>
    </row>
    <row r="98" spans="1:16" x14ac:dyDescent="0.25">
      <c r="A98" s="283"/>
      <c r="B98" s="284"/>
      <c r="C98" s="284"/>
      <c r="D98" s="284"/>
      <c r="E98" s="284"/>
      <c r="F98" s="284"/>
      <c r="G98" s="284"/>
      <c r="H98" s="284"/>
      <c r="I98" s="284"/>
      <c r="J98" s="284"/>
      <c r="K98" s="284"/>
      <c r="L98" s="284"/>
      <c r="M98" s="284"/>
      <c r="N98" s="284"/>
      <c r="O98" s="285"/>
    </row>
    <row r="99" spans="1:16" s="120" customFormat="1" ht="26.25" customHeight="1" x14ac:dyDescent="0.25">
      <c r="A99" s="158"/>
      <c r="B99" s="158"/>
      <c r="C99" s="158"/>
      <c r="D99" s="158"/>
      <c r="E99" s="158"/>
      <c r="F99" s="158"/>
      <c r="G99" s="158"/>
      <c r="H99" s="158"/>
      <c r="I99" s="286" t="s">
        <v>11</v>
      </c>
      <c r="J99" s="287"/>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7" t="s">
        <v>15</v>
      </c>
      <c r="B148" s="278"/>
      <c r="C148" s="278"/>
      <c r="D148" s="278"/>
      <c r="E148" s="279"/>
      <c r="F148" s="278" t="s">
        <v>17</v>
      </c>
      <c r="G148" s="278"/>
      <c r="H148" s="278"/>
      <c r="I148" s="277" t="s">
        <v>18</v>
      </c>
      <c r="J148" s="278"/>
      <c r="K148" s="278"/>
      <c r="L148" s="278"/>
      <c r="M148" s="278"/>
      <c r="N148" s="278"/>
      <c r="O148" s="279"/>
      <c r="P148" s="19"/>
    </row>
    <row r="149" spans="1:21" ht="51.75" customHeight="1" x14ac:dyDescent="0.25">
      <c r="A149" s="226" t="s">
        <v>2717</v>
      </c>
      <c r="B149" s="227"/>
      <c r="C149" s="227"/>
      <c r="D149" s="227"/>
      <c r="E149" s="228"/>
      <c r="F149" s="229" t="s">
        <v>2718</v>
      </c>
      <c r="G149" s="229"/>
      <c r="H149" s="229"/>
      <c r="I149" s="288" t="s">
        <v>2643</v>
      </c>
      <c r="J149" s="289"/>
      <c r="K149" s="289"/>
      <c r="L149" s="289"/>
      <c r="M149" s="289"/>
      <c r="N149" s="289"/>
      <c r="O149" s="290"/>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1" t="s">
        <v>2626</v>
      </c>
      <c r="C151" s="291"/>
      <c r="D151" s="291"/>
      <c r="E151" s="143"/>
      <c r="F151" s="141"/>
      <c r="G151" s="292" t="s">
        <v>2626</v>
      </c>
      <c r="H151" s="292"/>
      <c r="I151" s="293" t="s">
        <v>1167</v>
      </c>
      <c r="J151" s="294"/>
      <c r="K151" s="294"/>
      <c r="L151" s="294"/>
      <c r="M151" s="294"/>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295" t="s">
        <v>2656</v>
      </c>
      <c r="J153" s="296"/>
      <c r="K153" s="296"/>
      <c r="L153" s="296"/>
      <c r="M153" s="296"/>
      <c r="N153" s="296"/>
      <c r="O153" s="297"/>
      <c r="Q153" s="118" t="s">
        <v>17</v>
      </c>
      <c r="U153" s="123">
        <f>D153</f>
        <v>0</v>
      </c>
    </row>
    <row r="154" spans="1:21" x14ac:dyDescent="0.25">
      <c r="A154" s="173"/>
      <c r="B154" s="298" t="s">
        <v>2712</v>
      </c>
      <c r="C154" s="298"/>
      <c r="D154" s="298"/>
      <c r="E154" s="143"/>
      <c r="F154" s="141"/>
      <c r="G154" s="149"/>
      <c r="H154" s="175" t="s">
        <v>2711</v>
      </c>
      <c r="I154" s="295"/>
      <c r="J154" s="296"/>
      <c r="K154" s="296"/>
      <c r="L154" s="296"/>
      <c r="M154" s="296"/>
      <c r="N154" s="296"/>
      <c r="O154" s="297"/>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7" t="s">
        <v>26</v>
      </c>
      <c r="B158" s="278"/>
      <c r="C158" s="278"/>
      <c r="D158" s="278"/>
      <c r="E158" s="278"/>
      <c r="F158" s="278"/>
      <c r="G158" s="278"/>
      <c r="H158" s="278"/>
      <c r="I158" s="278"/>
      <c r="J158" s="278"/>
      <c r="K158" s="278"/>
      <c r="L158" s="278"/>
      <c r="M158" s="278"/>
      <c r="N158" s="278"/>
      <c r="O158" s="279"/>
      <c r="P158" s="19"/>
    </row>
    <row r="159" spans="1:21" ht="15" customHeight="1" x14ac:dyDescent="0.25">
      <c r="A159" s="299" t="s">
        <v>1169</v>
      </c>
      <c r="B159" s="300"/>
      <c r="C159" s="300"/>
      <c r="D159" s="300"/>
      <c r="E159" s="300"/>
      <c r="F159" s="300"/>
      <c r="G159" s="300"/>
      <c r="H159" s="300"/>
      <c r="I159" s="300"/>
      <c r="J159" s="300"/>
      <c r="K159" s="300"/>
      <c r="L159" s="300"/>
      <c r="M159" s="300"/>
      <c r="N159" s="300"/>
      <c r="O159" s="301"/>
    </row>
    <row r="160" spans="1:21" ht="15.75" thickBot="1" x14ac:dyDescent="0.3">
      <c r="A160" s="302"/>
      <c r="B160" s="303"/>
      <c r="C160" s="303"/>
      <c r="D160" s="303"/>
      <c r="E160" s="303"/>
      <c r="F160" s="303"/>
      <c r="G160" s="303"/>
      <c r="H160" s="303"/>
      <c r="I160" s="303"/>
      <c r="J160" s="303"/>
      <c r="K160" s="303"/>
      <c r="L160" s="303"/>
      <c r="M160" s="303"/>
      <c r="N160" s="303"/>
      <c r="O160" s="30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05" t="s">
        <v>1168</v>
      </c>
      <c r="C162" s="305"/>
      <c r="D162" s="305"/>
      <c r="E162" s="305"/>
      <c r="F162" s="305"/>
      <c r="G162" s="305"/>
      <c r="H162" s="181"/>
      <c r="I162" s="306" t="s">
        <v>1180</v>
      </c>
      <c r="J162" s="307"/>
      <c r="K162" s="307"/>
      <c r="L162" s="307"/>
      <c r="M162" s="307"/>
      <c r="N162" s="308"/>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9" t="s">
        <v>19</v>
      </c>
      <c r="C163" s="310"/>
      <c r="D163" s="311"/>
      <c r="E163" s="306" t="s">
        <v>2628</v>
      </c>
      <c r="F163" s="307"/>
      <c r="G163" s="308"/>
      <c r="H163" s="141"/>
      <c r="I163" s="309" t="s">
        <v>19</v>
      </c>
      <c r="J163" s="310"/>
      <c r="K163" s="311"/>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12"/>
      <c r="C164" s="313"/>
      <c r="D164" s="314"/>
      <c r="E164" s="182" t="s">
        <v>2629</v>
      </c>
      <c r="F164" s="182" t="s">
        <v>2630</v>
      </c>
      <c r="G164" s="182" t="s">
        <v>2631</v>
      </c>
      <c r="H164" s="141"/>
      <c r="I164" s="312"/>
      <c r="J164" s="313"/>
      <c r="K164" s="314"/>
      <c r="L164" s="182" t="s">
        <v>2629</v>
      </c>
      <c r="M164" s="182" t="s">
        <v>2630</v>
      </c>
      <c r="N164" s="182" t="s">
        <v>2631</v>
      </c>
      <c r="O164" s="143"/>
    </row>
    <row r="165" spans="1:28" x14ac:dyDescent="0.25">
      <c r="A165" s="173"/>
      <c r="B165" s="315" t="s">
        <v>1170</v>
      </c>
      <c r="C165" s="315"/>
      <c r="D165" s="315"/>
      <c r="E165" s="183">
        <v>0.02</v>
      </c>
      <c r="F165" s="96"/>
      <c r="G165" s="184" t="str">
        <f>IF(F165&gt;0,SUM(E165+F165),"")</f>
        <v/>
      </c>
      <c r="H165" s="141"/>
      <c r="I165" s="316" t="s">
        <v>1175</v>
      </c>
      <c r="J165" s="317"/>
      <c r="K165" s="31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15" t="s">
        <v>1171</v>
      </c>
      <c r="C166" s="315"/>
      <c r="D166" s="315"/>
      <c r="E166" s="183">
        <v>0.02</v>
      </c>
      <c r="F166" s="96"/>
      <c r="G166" s="184" t="str">
        <f t="shared" ref="G166:G168" si="5">IF(F166&gt;0,SUM(E166+F166),"")</f>
        <v/>
      </c>
      <c r="H166" s="141"/>
      <c r="I166" s="316" t="s">
        <v>1176</v>
      </c>
      <c r="J166" s="317"/>
      <c r="K166" s="31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15" t="s">
        <v>1172</v>
      </c>
      <c r="C167" s="315"/>
      <c r="D167" s="315"/>
      <c r="E167" s="183">
        <v>0.02</v>
      </c>
      <c r="F167" s="96"/>
      <c r="G167" s="184" t="str">
        <f t="shared" si="5"/>
        <v/>
      </c>
      <c r="H167" s="141"/>
      <c r="I167" s="316" t="s">
        <v>1177</v>
      </c>
      <c r="J167" s="317"/>
      <c r="K167" s="318"/>
      <c r="L167" s="183">
        <v>0.02</v>
      </c>
      <c r="M167" s="96"/>
      <c r="N167" s="184" t="str">
        <f t="shared" si="6"/>
        <v/>
      </c>
      <c r="O167" s="143"/>
    </row>
    <row r="168" spans="1:28" x14ac:dyDescent="0.25">
      <c r="A168" s="173"/>
      <c r="B168" s="315" t="s">
        <v>1173</v>
      </c>
      <c r="C168" s="315"/>
      <c r="D168" s="315"/>
      <c r="E168" s="183">
        <v>0.03</v>
      </c>
      <c r="F168" s="96"/>
      <c r="G168" s="184" t="str">
        <f t="shared" si="5"/>
        <v/>
      </c>
      <c r="H168" s="141"/>
      <c r="I168" s="316" t="s">
        <v>1178</v>
      </c>
      <c r="J168" s="317"/>
      <c r="K168" s="318"/>
      <c r="L168" s="183">
        <v>0.02</v>
      </c>
      <c r="M168" s="96"/>
      <c r="N168" s="184" t="str">
        <f t="shared" si="6"/>
        <v/>
      </c>
      <c r="O168" s="143"/>
    </row>
    <row r="169" spans="1:28" x14ac:dyDescent="0.25">
      <c r="A169" s="173"/>
      <c r="B169" s="141"/>
      <c r="C169" s="141"/>
      <c r="D169" s="141"/>
      <c r="E169" s="141"/>
      <c r="F169" s="141"/>
      <c r="G169" s="141"/>
      <c r="H169" s="141"/>
      <c r="I169" s="316" t="s">
        <v>1179</v>
      </c>
      <c r="J169" s="317"/>
      <c r="K169" s="318"/>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09" t="s">
        <v>2641</v>
      </c>
      <c r="L171" s="209"/>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7" t="s">
        <v>20</v>
      </c>
      <c r="B174" s="278"/>
      <c r="C174" s="278"/>
      <c r="D174" s="278"/>
      <c r="E174" s="278"/>
      <c r="F174" s="278"/>
      <c r="G174" s="278"/>
      <c r="H174" s="278"/>
      <c r="I174" s="278"/>
      <c r="J174" s="278"/>
      <c r="K174" s="278"/>
      <c r="L174" s="278"/>
      <c r="M174" s="278"/>
      <c r="N174" s="278"/>
      <c r="O174" s="279"/>
      <c r="P174" s="19"/>
    </row>
    <row r="175" spans="1:28" ht="15" customHeight="1" x14ac:dyDescent="0.25">
      <c r="A175" s="299" t="s">
        <v>21</v>
      </c>
      <c r="B175" s="300"/>
      <c r="C175" s="300"/>
      <c r="D175" s="300"/>
      <c r="E175" s="300"/>
      <c r="F175" s="300"/>
      <c r="G175" s="300"/>
      <c r="H175" s="300"/>
      <c r="I175" s="300"/>
      <c r="J175" s="300"/>
      <c r="K175" s="300"/>
      <c r="L175" s="300"/>
      <c r="M175" s="300"/>
      <c r="N175" s="300"/>
      <c r="O175" s="301"/>
    </row>
    <row r="176" spans="1:28" ht="15.75" thickBot="1" x14ac:dyDescent="0.3">
      <c r="A176" s="302"/>
      <c r="B176" s="303"/>
      <c r="C176" s="303"/>
      <c r="D176" s="303"/>
      <c r="E176" s="303"/>
      <c r="F176" s="303"/>
      <c r="G176" s="303"/>
      <c r="H176" s="303"/>
      <c r="I176" s="303"/>
      <c r="J176" s="303"/>
      <c r="K176" s="303"/>
      <c r="L176" s="303"/>
      <c r="M176" s="303"/>
      <c r="N176" s="303"/>
      <c r="O176" s="30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19" t="s">
        <v>2649</v>
      </c>
      <c r="C178" s="319"/>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7" t="s">
        <v>32</v>
      </c>
      <c r="B183" s="278"/>
      <c r="C183" s="278"/>
      <c r="D183" s="278"/>
      <c r="E183" s="278"/>
      <c r="F183" s="278"/>
      <c r="G183" s="278"/>
      <c r="H183" s="278"/>
      <c r="I183" s="278"/>
      <c r="J183" s="278"/>
      <c r="K183" s="278"/>
      <c r="L183" s="278"/>
      <c r="M183" s="278"/>
      <c r="N183" s="278"/>
      <c r="O183" s="279"/>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0" t="s">
        <v>2688</v>
      </c>
      <c r="C185" s="320"/>
      <c r="D185" s="320"/>
      <c r="E185" s="320"/>
      <c r="F185" s="320"/>
      <c r="G185" s="320"/>
      <c r="H185" s="320"/>
      <c r="I185" s="320"/>
      <c r="J185" s="320"/>
      <c r="K185" s="320"/>
      <c r="L185" s="320"/>
      <c r="M185" s="320"/>
      <c r="N185" s="320"/>
      <c r="O185" s="143"/>
    </row>
    <row r="186" spans="1:20" x14ac:dyDescent="0.25">
      <c r="A186" s="173"/>
      <c r="B186" s="321"/>
      <c r="C186" s="321"/>
      <c r="D186" s="321"/>
      <c r="E186" s="321"/>
      <c r="F186" s="321"/>
      <c r="G186" s="321"/>
      <c r="H186" s="321"/>
      <c r="I186" s="321"/>
      <c r="J186" s="321"/>
      <c r="K186" s="321"/>
      <c r="L186" s="321"/>
      <c r="M186" s="321"/>
      <c r="N186" s="321"/>
      <c r="O186" s="143"/>
    </row>
    <row r="187" spans="1:20" x14ac:dyDescent="0.25">
      <c r="A187" s="173"/>
      <c r="B187" s="322" t="s">
        <v>2689</v>
      </c>
      <c r="C187" s="323"/>
      <c r="D187" s="323"/>
      <c r="E187" s="323"/>
      <c r="F187" s="323"/>
      <c r="G187" s="323"/>
      <c r="H187" s="323"/>
      <c r="I187" s="323"/>
      <c r="J187" s="323"/>
      <c r="K187" s="323"/>
      <c r="L187" s="323"/>
      <c r="M187" s="323"/>
      <c r="N187" s="323"/>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0"/>
      <c r="B199" s="11"/>
      <c r="C199" s="11"/>
      <c r="D199" s="11"/>
      <c r="E199" s="11"/>
      <c r="F199" s="11"/>
      <c r="G199" s="11"/>
      <c r="H199" s="11"/>
      <c r="I199" s="11"/>
      <c r="J199" s="11"/>
      <c r="K199" s="11"/>
      <c r="L199" s="11"/>
      <c r="M199" s="11"/>
      <c r="N199" s="11"/>
      <c r="O199" s="12"/>
    </row>
  </sheetData>
  <sheetProtection algorithmName="SHA-512" hashValue="k2PZzzAK6/4XUCpWGiYjcjww7YIfQ+eH2M0H3IhNXz2bcY/uBMd98WUUgO+9dl4FoppxSsYDNZmsvDL074Do8w==" saltValue="jKUfAJgtvnCT/yS23f3kfQ=="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5" t="s">
        <v>2708</v>
      </c>
      <c r="D2" s="266"/>
      <c r="E2" s="266"/>
      <c r="F2" s="266"/>
      <c r="G2" s="266"/>
      <c r="H2" s="266"/>
      <c r="I2" s="266"/>
      <c r="J2" s="266"/>
      <c r="K2" s="266"/>
      <c r="L2" s="249" t="s">
        <v>2653</v>
      </c>
      <c r="M2" s="249"/>
      <c r="N2" s="259" t="s">
        <v>2654</v>
      </c>
      <c r="O2" s="260"/>
    </row>
    <row r="3" spans="1:20" ht="33" customHeight="1" x14ac:dyDescent="0.25">
      <c r="A3" s="9"/>
      <c r="B3" s="8"/>
      <c r="C3" s="267"/>
      <c r="D3" s="268"/>
      <c r="E3" s="268"/>
      <c r="F3" s="268"/>
      <c r="G3" s="268"/>
      <c r="H3" s="268"/>
      <c r="I3" s="268"/>
      <c r="J3" s="268"/>
      <c r="K3" s="268"/>
      <c r="L3" s="261" t="s">
        <v>1</v>
      </c>
      <c r="M3" s="261"/>
      <c r="N3" s="261" t="s">
        <v>2655</v>
      </c>
      <c r="O3" s="262"/>
    </row>
    <row r="4" spans="1:20" ht="24.75" customHeight="1" thickBot="1" x14ac:dyDescent="0.3">
      <c r="A4" s="10"/>
      <c r="B4" s="12"/>
      <c r="C4" s="269"/>
      <c r="D4" s="270"/>
      <c r="E4" s="270"/>
      <c r="F4" s="270"/>
      <c r="G4" s="270"/>
      <c r="H4" s="270"/>
      <c r="I4" s="270"/>
      <c r="J4" s="270"/>
      <c r="K4" s="270"/>
      <c r="L4" s="263" t="s">
        <v>0</v>
      </c>
      <c r="M4" s="263"/>
      <c r="N4" s="263"/>
      <c r="O4" s="26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0" t="s">
        <v>2651</v>
      </c>
      <c r="B6" s="211"/>
      <c r="C6" s="211"/>
      <c r="D6" s="211"/>
      <c r="E6" s="211"/>
      <c r="F6" s="211"/>
      <c r="G6" s="211"/>
      <c r="H6" s="211"/>
      <c r="I6" s="211"/>
      <c r="J6" s="211"/>
      <c r="K6" s="211"/>
      <c r="L6" s="211"/>
      <c r="M6" s="211"/>
      <c r="N6" s="211"/>
      <c r="O6" s="212"/>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4"/>
      <c r="F8" s="254"/>
      <c r="G8" s="254"/>
      <c r="H8" s="253"/>
      <c r="I8" s="253"/>
      <c r="J8" s="54"/>
      <c r="K8" s="105"/>
      <c r="L8" s="41"/>
      <c r="M8" s="41"/>
      <c r="N8" s="41"/>
      <c r="O8" s="48"/>
    </row>
    <row r="9" spans="1:20" ht="30.75" customHeight="1" x14ac:dyDescent="0.25">
      <c r="A9" s="47"/>
      <c r="B9" s="106"/>
      <c r="C9" s="53"/>
      <c r="D9" s="53"/>
      <c r="E9" s="254"/>
      <c r="F9" s="254"/>
      <c r="G9" s="254"/>
      <c r="H9" s="253"/>
      <c r="I9" s="253"/>
      <c r="J9" s="54"/>
      <c r="K9" s="105"/>
      <c r="L9" s="41"/>
      <c r="M9" s="41"/>
      <c r="N9" s="41"/>
      <c r="O9" s="48"/>
    </row>
    <row r="10" spans="1:20" ht="30.75" customHeight="1" x14ac:dyDescent="0.25">
      <c r="A10" s="47"/>
      <c r="B10" s="53"/>
      <c r="C10" s="53"/>
      <c r="D10" s="53"/>
      <c r="E10" s="254"/>
      <c r="F10" s="254"/>
      <c r="G10" s="254"/>
      <c r="H10" s="253"/>
      <c r="I10" s="253"/>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7" t="s">
        <v>10</v>
      </c>
      <c r="M15" s="24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0" t="s">
        <v>23</v>
      </c>
      <c r="B17" s="211"/>
      <c r="C17" s="211"/>
      <c r="D17" s="211"/>
      <c r="E17" s="211"/>
      <c r="F17" s="211"/>
      <c r="G17" s="211"/>
      <c r="H17" s="210" t="s">
        <v>14</v>
      </c>
      <c r="I17" s="211"/>
      <c r="J17" s="211"/>
      <c r="K17" s="211"/>
      <c r="L17" s="211"/>
      <c r="M17" s="211"/>
      <c r="N17" s="211"/>
      <c r="O17" s="212"/>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58"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7"/>
      <c r="G20" s="5"/>
      <c r="H20" s="258"/>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1" t="s">
        <v>3</v>
      </c>
      <c r="C37" s="271"/>
      <c r="D37" s="271"/>
      <c r="E37" s="271"/>
      <c r="F37" s="271"/>
      <c r="G37" s="5"/>
      <c r="H37" s="250" t="s">
        <v>4</v>
      </c>
      <c r="I37" s="251"/>
      <c r="J37" s="251"/>
      <c r="K37" s="251"/>
      <c r="L37" s="251"/>
      <c r="M37" s="251"/>
      <c r="N37" s="251"/>
      <c r="O37" s="252"/>
    </row>
    <row r="38" spans="1:16" ht="21" customHeight="1" x14ac:dyDescent="0.25">
      <c r="A38" s="9"/>
      <c r="B38" s="248" t="e">
        <f>VLOOKUP(B20,EAS!A2:B1439,2,0)</f>
        <v>#N/A</v>
      </c>
      <c r="C38" s="248"/>
      <c r="D38" s="248"/>
      <c r="E38" s="248"/>
      <c r="F38" s="248"/>
      <c r="G38" s="5"/>
      <c r="H38" s="255"/>
      <c r="I38" s="256"/>
      <c r="J38" s="256"/>
      <c r="K38" s="256"/>
      <c r="L38" s="256"/>
      <c r="M38" s="256"/>
      <c r="N38" s="256"/>
      <c r="O38" s="257"/>
    </row>
    <row r="39" spans="1:16" ht="21" customHeight="1" x14ac:dyDescent="0.25">
      <c r="A39" s="9"/>
      <c r="B39" s="248"/>
      <c r="C39" s="248"/>
      <c r="D39" s="248"/>
      <c r="E39" s="248"/>
      <c r="F39" s="248"/>
      <c r="G39" s="5"/>
      <c r="H39" s="255"/>
      <c r="I39" s="256"/>
      <c r="J39" s="256"/>
      <c r="K39" s="256"/>
      <c r="L39" s="256"/>
      <c r="M39" s="256"/>
      <c r="N39" s="256"/>
      <c r="O39" s="257"/>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10" t="s">
        <v>5</v>
      </c>
      <c r="B42" s="211"/>
      <c r="C42" s="211"/>
      <c r="D42" s="211"/>
      <c r="E42" s="211"/>
      <c r="F42" s="211"/>
      <c r="G42" s="211"/>
      <c r="H42" s="211"/>
      <c r="I42" s="211"/>
      <c r="J42" s="211"/>
      <c r="K42" s="211"/>
      <c r="L42" s="211"/>
      <c r="M42" s="211"/>
      <c r="N42" s="211"/>
      <c r="O42" s="212"/>
      <c r="P42" s="19"/>
    </row>
    <row r="43" spans="1:16" ht="8.25" customHeight="1" thickBot="1" x14ac:dyDescent="0.3"/>
    <row r="44" spans="1:16" s="119" customFormat="1" ht="31.5" customHeight="1" thickBot="1" x14ac:dyDescent="0.3">
      <c r="A44" s="238" t="s">
        <v>6</v>
      </c>
      <c r="B44" s="239"/>
      <c r="C44" s="239"/>
      <c r="D44" s="239"/>
      <c r="E44" s="239"/>
      <c r="F44" s="239"/>
      <c r="G44" s="239"/>
      <c r="H44" s="239"/>
      <c r="I44" s="239"/>
      <c r="J44" s="239"/>
      <c r="K44" s="239"/>
      <c r="L44" s="239"/>
      <c r="M44" s="239"/>
      <c r="N44" s="239"/>
      <c r="O44" s="240"/>
      <c r="P44" s="19"/>
    </row>
    <row r="45" spans="1:16" ht="15" customHeight="1" x14ac:dyDescent="0.25">
      <c r="A45" s="241" t="s">
        <v>2709</v>
      </c>
      <c r="B45" s="242"/>
      <c r="C45" s="242"/>
      <c r="D45" s="242"/>
      <c r="E45" s="242"/>
      <c r="F45" s="242"/>
      <c r="G45" s="242"/>
      <c r="H45" s="242"/>
      <c r="I45" s="242"/>
      <c r="J45" s="242"/>
      <c r="K45" s="242"/>
      <c r="L45" s="242"/>
      <c r="M45" s="242"/>
      <c r="N45" s="242"/>
      <c r="O45" s="243"/>
    </row>
    <row r="46" spans="1:16" x14ac:dyDescent="0.25">
      <c r="A46" s="244"/>
      <c r="B46" s="245"/>
      <c r="C46" s="245"/>
      <c r="D46" s="245"/>
      <c r="E46" s="245"/>
      <c r="F46" s="245"/>
      <c r="G46" s="245"/>
      <c r="H46" s="245"/>
      <c r="I46" s="245"/>
      <c r="J46" s="245"/>
      <c r="K46" s="245"/>
      <c r="L46" s="245"/>
      <c r="M46" s="245"/>
      <c r="N46" s="245"/>
      <c r="O46" s="246"/>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74" t="s">
        <v>2646</v>
      </c>
      <c r="B96" s="275"/>
      <c r="C96" s="275"/>
      <c r="D96" s="275"/>
      <c r="E96" s="275"/>
      <c r="F96" s="275"/>
      <c r="G96" s="275"/>
      <c r="H96" s="275"/>
      <c r="I96" s="275"/>
      <c r="J96" s="275"/>
      <c r="K96" s="275"/>
      <c r="L96" s="275"/>
      <c r="M96" s="275"/>
      <c r="N96" s="275"/>
      <c r="O96" s="276"/>
      <c r="P96" s="19"/>
    </row>
    <row r="97" spans="1:16" ht="15" customHeight="1" x14ac:dyDescent="0.25">
      <c r="A97" s="280" t="s">
        <v>2710</v>
      </c>
      <c r="B97" s="281"/>
      <c r="C97" s="281"/>
      <c r="D97" s="281"/>
      <c r="E97" s="281"/>
      <c r="F97" s="281"/>
      <c r="G97" s="281"/>
      <c r="H97" s="281"/>
      <c r="I97" s="281"/>
      <c r="J97" s="281"/>
      <c r="K97" s="281"/>
      <c r="L97" s="281"/>
      <c r="M97" s="281"/>
      <c r="N97" s="281"/>
      <c r="O97" s="282"/>
    </row>
    <row r="98" spans="1:16" x14ac:dyDescent="0.25">
      <c r="A98" s="283"/>
      <c r="B98" s="284"/>
      <c r="C98" s="284"/>
      <c r="D98" s="284"/>
      <c r="E98" s="284"/>
      <c r="F98" s="284"/>
      <c r="G98" s="284"/>
      <c r="H98" s="284"/>
      <c r="I98" s="284"/>
      <c r="J98" s="284"/>
      <c r="K98" s="284"/>
      <c r="L98" s="284"/>
      <c r="M98" s="284"/>
      <c r="N98" s="284"/>
      <c r="O98" s="285"/>
    </row>
    <row r="99" spans="1:16" s="120" customFormat="1" ht="26.25" customHeight="1" x14ac:dyDescent="0.25">
      <c r="A99" s="158"/>
      <c r="B99" s="158"/>
      <c r="C99" s="158"/>
      <c r="D99" s="158"/>
      <c r="E99" s="158"/>
      <c r="F99" s="158"/>
      <c r="G99" s="158"/>
      <c r="H99" s="158"/>
      <c r="I99" s="286" t="s">
        <v>11</v>
      </c>
      <c r="J99" s="287"/>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7" t="s">
        <v>15</v>
      </c>
      <c r="B148" s="278"/>
      <c r="C148" s="278"/>
      <c r="D148" s="278"/>
      <c r="E148" s="279"/>
      <c r="F148" s="278" t="s">
        <v>17</v>
      </c>
      <c r="G148" s="278"/>
      <c r="H148" s="278"/>
      <c r="I148" s="277" t="s">
        <v>18</v>
      </c>
      <c r="J148" s="278"/>
      <c r="K148" s="278"/>
      <c r="L148" s="278"/>
      <c r="M148" s="278"/>
      <c r="N148" s="278"/>
      <c r="O148" s="279"/>
      <c r="P148" s="19"/>
    </row>
    <row r="149" spans="1:21" ht="51.75" customHeight="1" x14ac:dyDescent="0.25">
      <c r="A149" s="226" t="s">
        <v>2717</v>
      </c>
      <c r="B149" s="227"/>
      <c r="C149" s="227"/>
      <c r="D149" s="227"/>
      <c r="E149" s="228"/>
      <c r="F149" s="229" t="s">
        <v>2718</v>
      </c>
      <c r="G149" s="229"/>
      <c r="H149" s="229"/>
      <c r="I149" s="288" t="s">
        <v>2643</v>
      </c>
      <c r="J149" s="289"/>
      <c r="K149" s="289"/>
      <c r="L149" s="289"/>
      <c r="M149" s="289"/>
      <c r="N149" s="289"/>
      <c r="O149" s="290"/>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1" t="s">
        <v>2626</v>
      </c>
      <c r="C151" s="291"/>
      <c r="D151" s="291"/>
      <c r="E151" s="143"/>
      <c r="F151" s="141"/>
      <c r="G151" s="292" t="s">
        <v>2626</v>
      </c>
      <c r="H151" s="292"/>
      <c r="I151" s="293" t="s">
        <v>1167</v>
      </c>
      <c r="J151" s="294"/>
      <c r="K151" s="294"/>
      <c r="L151" s="294"/>
      <c r="M151" s="294"/>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295" t="s">
        <v>2656</v>
      </c>
      <c r="J153" s="296"/>
      <c r="K153" s="296"/>
      <c r="L153" s="296"/>
      <c r="M153" s="296"/>
      <c r="N153" s="296"/>
      <c r="O153" s="297"/>
      <c r="Q153" s="118" t="s">
        <v>17</v>
      </c>
      <c r="U153" s="123">
        <f>D153</f>
        <v>0</v>
      </c>
    </row>
    <row r="154" spans="1:21" x14ac:dyDescent="0.25">
      <c r="A154" s="173"/>
      <c r="B154" s="298" t="s">
        <v>2712</v>
      </c>
      <c r="C154" s="298"/>
      <c r="D154" s="298"/>
      <c r="E154" s="143"/>
      <c r="F154" s="141"/>
      <c r="G154" s="149"/>
      <c r="H154" s="175" t="s">
        <v>2711</v>
      </c>
      <c r="I154" s="295"/>
      <c r="J154" s="296"/>
      <c r="K154" s="296"/>
      <c r="L154" s="296"/>
      <c r="M154" s="296"/>
      <c r="N154" s="296"/>
      <c r="O154" s="297"/>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7" t="s">
        <v>26</v>
      </c>
      <c r="B158" s="278"/>
      <c r="C158" s="278"/>
      <c r="D158" s="278"/>
      <c r="E158" s="278"/>
      <c r="F158" s="278"/>
      <c r="G158" s="278"/>
      <c r="H158" s="278"/>
      <c r="I158" s="278"/>
      <c r="J158" s="278"/>
      <c r="K158" s="278"/>
      <c r="L158" s="278"/>
      <c r="M158" s="278"/>
      <c r="N158" s="278"/>
      <c r="O158" s="279"/>
      <c r="P158" s="19"/>
    </row>
    <row r="159" spans="1:21" ht="15" customHeight="1" x14ac:dyDescent="0.25">
      <c r="A159" s="299" t="s">
        <v>1169</v>
      </c>
      <c r="B159" s="300"/>
      <c r="C159" s="300"/>
      <c r="D159" s="300"/>
      <c r="E159" s="300"/>
      <c r="F159" s="300"/>
      <c r="G159" s="300"/>
      <c r="H159" s="300"/>
      <c r="I159" s="300"/>
      <c r="J159" s="300"/>
      <c r="K159" s="300"/>
      <c r="L159" s="300"/>
      <c r="M159" s="300"/>
      <c r="N159" s="300"/>
      <c r="O159" s="301"/>
    </row>
    <row r="160" spans="1:21" ht="15.75" thickBot="1" x14ac:dyDescent="0.3">
      <c r="A160" s="302"/>
      <c r="B160" s="303"/>
      <c r="C160" s="303"/>
      <c r="D160" s="303"/>
      <c r="E160" s="303"/>
      <c r="F160" s="303"/>
      <c r="G160" s="303"/>
      <c r="H160" s="303"/>
      <c r="I160" s="303"/>
      <c r="J160" s="303"/>
      <c r="K160" s="303"/>
      <c r="L160" s="303"/>
      <c r="M160" s="303"/>
      <c r="N160" s="303"/>
      <c r="O160" s="30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05" t="s">
        <v>1168</v>
      </c>
      <c r="C162" s="305"/>
      <c r="D162" s="305"/>
      <c r="E162" s="305"/>
      <c r="F162" s="305"/>
      <c r="G162" s="305"/>
      <c r="H162" s="181"/>
      <c r="I162" s="306" t="s">
        <v>1180</v>
      </c>
      <c r="J162" s="307"/>
      <c r="K162" s="307"/>
      <c r="L162" s="307"/>
      <c r="M162" s="307"/>
      <c r="N162" s="308"/>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9" t="s">
        <v>19</v>
      </c>
      <c r="C163" s="310"/>
      <c r="D163" s="311"/>
      <c r="E163" s="306" t="s">
        <v>2628</v>
      </c>
      <c r="F163" s="307"/>
      <c r="G163" s="308"/>
      <c r="H163" s="141"/>
      <c r="I163" s="309" t="s">
        <v>19</v>
      </c>
      <c r="J163" s="310"/>
      <c r="K163" s="311"/>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12"/>
      <c r="C164" s="313"/>
      <c r="D164" s="314"/>
      <c r="E164" s="182" t="s">
        <v>2629</v>
      </c>
      <c r="F164" s="182" t="s">
        <v>2630</v>
      </c>
      <c r="G164" s="182" t="s">
        <v>2631</v>
      </c>
      <c r="H164" s="141"/>
      <c r="I164" s="312"/>
      <c r="J164" s="313"/>
      <c r="K164" s="314"/>
      <c r="L164" s="182" t="s">
        <v>2629</v>
      </c>
      <c r="M164" s="182" t="s">
        <v>2630</v>
      </c>
      <c r="N164" s="182" t="s">
        <v>2631</v>
      </c>
      <c r="O164" s="143"/>
    </row>
    <row r="165" spans="1:28" x14ac:dyDescent="0.25">
      <c r="A165" s="173"/>
      <c r="B165" s="315" t="s">
        <v>1170</v>
      </c>
      <c r="C165" s="315"/>
      <c r="D165" s="315"/>
      <c r="E165" s="183">
        <v>0.02</v>
      </c>
      <c r="F165" s="96"/>
      <c r="G165" s="184" t="str">
        <f>IF(F165&gt;0,SUM(E165+F165),"")</f>
        <v/>
      </c>
      <c r="H165" s="141"/>
      <c r="I165" s="316" t="s">
        <v>1175</v>
      </c>
      <c r="J165" s="317"/>
      <c r="K165" s="31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15" t="s">
        <v>1171</v>
      </c>
      <c r="C166" s="315"/>
      <c r="D166" s="315"/>
      <c r="E166" s="183">
        <v>0.02</v>
      </c>
      <c r="F166" s="96"/>
      <c r="G166" s="184" t="str">
        <f t="shared" ref="G166:G168" si="5">IF(F166&gt;0,SUM(E166+F166),"")</f>
        <v/>
      </c>
      <c r="H166" s="141"/>
      <c r="I166" s="316" t="s">
        <v>1176</v>
      </c>
      <c r="J166" s="317"/>
      <c r="K166" s="31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15" t="s">
        <v>1172</v>
      </c>
      <c r="C167" s="315"/>
      <c r="D167" s="315"/>
      <c r="E167" s="183">
        <v>0.02</v>
      </c>
      <c r="F167" s="96"/>
      <c r="G167" s="184" t="str">
        <f t="shared" si="5"/>
        <v/>
      </c>
      <c r="H167" s="141"/>
      <c r="I167" s="316" t="s">
        <v>1177</v>
      </c>
      <c r="J167" s="317"/>
      <c r="K167" s="318"/>
      <c r="L167" s="183">
        <v>0.02</v>
      </c>
      <c r="M167" s="96"/>
      <c r="N167" s="184" t="str">
        <f t="shared" si="6"/>
        <v/>
      </c>
      <c r="O167" s="143"/>
    </row>
    <row r="168" spans="1:28" x14ac:dyDescent="0.25">
      <c r="A168" s="173"/>
      <c r="B168" s="315" t="s">
        <v>1173</v>
      </c>
      <c r="C168" s="315"/>
      <c r="D168" s="315"/>
      <c r="E168" s="183">
        <v>0.03</v>
      </c>
      <c r="F168" s="96"/>
      <c r="G168" s="184" t="str">
        <f t="shared" si="5"/>
        <v/>
      </c>
      <c r="H168" s="141"/>
      <c r="I168" s="316" t="s">
        <v>1178</v>
      </c>
      <c r="J168" s="317"/>
      <c r="K168" s="318"/>
      <c r="L168" s="183">
        <v>0.02</v>
      </c>
      <c r="M168" s="96"/>
      <c r="N168" s="184" t="str">
        <f t="shared" si="6"/>
        <v/>
      </c>
      <c r="O168" s="143"/>
    </row>
    <row r="169" spans="1:28" x14ac:dyDescent="0.25">
      <c r="A169" s="173"/>
      <c r="B169" s="141"/>
      <c r="C169" s="141"/>
      <c r="D169" s="141"/>
      <c r="E169" s="141"/>
      <c r="F169" s="141"/>
      <c r="G169" s="141"/>
      <c r="H169" s="141"/>
      <c r="I169" s="316" t="s">
        <v>1179</v>
      </c>
      <c r="J169" s="317"/>
      <c r="K169" s="318"/>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09" t="s">
        <v>2641</v>
      </c>
      <c r="L171" s="209"/>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7" t="s">
        <v>20</v>
      </c>
      <c r="B174" s="278"/>
      <c r="C174" s="278"/>
      <c r="D174" s="278"/>
      <c r="E174" s="278"/>
      <c r="F174" s="278"/>
      <c r="G174" s="278"/>
      <c r="H174" s="278"/>
      <c r="I174" s="278"/>
      <c r="J174" s="278"/>
      <c r="K174" s="278"/>
      <c r="L174" s="278"/>
      <c r="M174" s="278"/>
      <c r="N174" s="278"/>
      <c r="O174" s="279"/>
      <c r="P174" s="19"/>
    </row>
    <row r="175" spans="1:28" ht="15" customHeight="1" x14ac:dyDescent="0.25">
      <c r="A175" s="299" t="s">
        <v>21</v>
      </c>
      <c r="B175" s="300"/>
      <c r="C175" s="300"/>
      <c r="D175" s="300"/>
      <c r="E175" s="300"/>
      <c r="F175" s="300"/>
      <c r="G175" s="300"/>
      <c r="H175" s="300"/>
      <c r="I175" s="300"/>
      <c r="J175" s="300"/>
      <c r="K175" s="300"/>
      <c r="L175" s="300"/>
      <c r="M175" s="300"/>
      <c r="N175" s="300"/>
      <c r="O175" s="301"/>
    </row>
    <row r="176" spans="1:28" ht="15.75" thickBot="1" x14ac:dyDescent="0.3">
      <c r="A176" s="302"/>
      <c r="B176" s="303"/>
      <c r="C176" s="303"/>
      <c r="D176" s="303"/>
      <c r="E176" s="303"/>
      <c r="F176" s="303"/>
      <c r="G176" s="303"/>
      <c r="H176" s="303"/>
      <c r="I176" s="303"/>
      <c r="J176" s="303"/>
      <c r="K176" s="303"/>
      <c r="L176" s="303"/>
      <c r="M176" s="303"/>
      <c r="N176" s="303"/>
      <c r="O176" s="30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19" t="s">
        <v>2649</v>
      </c>
      <c r="C178" s="319"/>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7" t="s">
        <v>32</v>
      </c>
      <c r="B183" s="278"/>
      <c r="C183" s="278"/>
      <c r="D183" s="278"/>
      <c r="E183" s="278"/>
      <c r="F183" s="278"/>
      <c r="G183" s="278"/>
      <c r="H183" s="278"/>
      <c r="I183" s="278"/>
      <c r="J183" s="278"/>
      <c r="K183" s="278"/>
      <c r="L183" s="278"/>
      <c r="M183" s="278"/>
      <c r="N183" s="278"/>
      <c r="O183" s="279"/>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0" t="s">
        <v>2688</v>
      </c>
      <c r="C185" s="320"/>
      <c r="D185" s="320"/>
      <c r="E185" s="320"/>
      <c r="F185" s="320"/>
      <c r="G185" s="320"/>
      <c r="H185" s="320"/>
      <c r="I185" s="320"/>
      <c r="J185" s="320"/>
      <c r="K185" s="320"/>
      <c r="L185" s="320"/>
      <c r="M185" s="320"/>
      <c r="N185" s="320"/>
      <c r="O185" s="143"/>
    </row>
    <row r="186" spans="1:20" x14ac:dyDescent="0.25">
      <c r="A186" s="173"/>
      <c r="B186" s="321"/>
      <c r="C186" s="321"/>
      <c r="D186" s="321"/>
      <c r="E186" s="321"/>
      <c r="F186" s="321"/>
      <c r="G186" s="321"/>
      <c r="H186" s="321"/>
      <c r="I186" s="321"/>
      <c r="J186" s="321"/>
      <c r="K186" s="321"/>
      <c r="L186" s="321"/>
      <c r="M186" s="321"/>
      <c r="N186" s="321"/>
      <c r="O186" s="143"/>
    </row>
    <row r="187" spans="1:20" x14ac:dyDescent="0.25">
      <c r="A187" s="173"/>
      <c r="B187" s="322" t="s">
        <v>2689</v>
      </c>
      <c r="C187" s="323"/>
      <c r="D187" s="323"/>
      <c r="E187" s="323"/>
      <c r="F187" s="323"/>
      <c r="G187" s="323"/>
      <c r="H187" s="323"/>
      <c r="I187" s="323"/>
      <c r="J187" s="323"/>
      <c r="K187" s="323"/>
      <c r="L187" s="323"/>
      <c r="M187" s="323"/>
      <c r="N187" s="323"/>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sheetProtection algorithmName="SHA-512" hashValue="HNAejLfxJmFoBNT9rrw261LxF4uDvUGVvq4QP1wOTpb9dh5b9jSyR1Wu25g2Nr+WpSTZQWc8kwOy29P54rkWvQ==" saltValue="ODwggl+7S63Wt6vWJjvPcA=="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65" t="s">
        <v>2708</v>
      </c>
      <c r="D2" s="266"/>
      <c r="E2" s="266"/>
      <c r="F2" s="266"/>
      <c r="G2" s="266"/>
      <c r="H2" s="266"/>
      <c r="I2" s="266"/>
      <c r="J2" s="266"/>
      <c r="K2" s="266"/>
      <c r="L2" s="249" t="s">
        <v>2653</v>
      </c>
      <c r="M2" s="249"/>
      <c r="N2" s="259" t="s">
        <v>2654</v>
      </c>
      <c r="O2" s="260"/>
    </row>
    <row r="3" spans="1:20" ht="33" customHeight="1" x14ac:dyDescent="0.25">
      <c r="A3" s="9"/>
      <c r="B3" s="8"/>
      <c r="C3" s="267"/>
      <c r="D3" s="268"/>
      <c r="E3" s="268"/>
      <c r="F3" s="268"/>
      <c r="G3" s="268"/>
      <c r="H3" s="268"/>
      <c r="I3" s="268"/>
      <c r="J3" s="268"/>
      <c r="K3" s="268"/>
      <c r="L3" s="261" t="s">
        <v>1</v>
      </c>
      <c r="M3" s="261"/>
      <c r="N3" s="261" t="s">
        <v>2655</v>
      </c>
      <c r="O3" s="262"/>
    </row>
    <row r="4" spans="1:20" ht="24.75" customHeight="1" thickBot="1" x14ac:dyDescent="0.3">
      <c r="A4" s="10"/>
      <c r="B4" s="12"/>
      <c r="C4" s="269"/>
      <c r="D4" s="270"/>
      <c r="E4" s="270"/>
      <c r="F4" s="270"/>
      <c r="G4" s="270"/>
      <c r="H4" s="270"/>
      <c r="I4" s="270"/>
      <c r="J4" s="270"/>
      <c r="K4" s="270"/>
      <c r="L4" s="263" t="s">
        <v>0</v>
      </c>
      <c r="M4" s="263"/>
      <c r="N4" s="263"/>
      <c r="O4" s="26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0" t="s">
        <v>2651</v>
      </c>
      <c r="B6" s="211"/>
      <c r="C6" s="211"/>
      <c r="D6" s="211"/>
      <c r="E6" s="211"/>
      <c r="F6" s="211"/>
      <c r="G6" s="211"/>
      <c r="H6" s="211"/>
      <c r="I6" s="211"/>
      <c r="J6" s="211"/>
      <c r="K6" s="211"/>
      <c r="L6" s="211"/>
      <c r="M6" s="211"/>
      <c r="N6" s="211"/>
      <c r="O6" s="212"/>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4"/>
      <c r="F8" s="254"/>
      <c r="G8" s="254"/>
      <c r="H8" s="253"/>
      <c r="I8" s="253"/>
      <c r="J8" s="54"/>
      <c r="K8" s="105"/>
      <c r="L8" s="41"/>
      <c r="M8" s="41"/>
      <c r="N8" s="41"/>
      <c r="O8" s="48"/>
    </row>
    <row r="9" spans="1:20" ht="30.75" customHeight="1" x14ac:dyDescent="0.25">
      <c r="A9" s="47"/>
      <c r="B9" s="106"/>
      <c r="C9" s="53"/>
      <c r="D9" s="53"/>
      <c r="E9" s="254"/>
      <c r="F9" s="254"/>
      <c r="G9" s="254"/>
      <c r="H9" s="253"/>
      <c r="I9" s="253"/>
      <c r="J9" s="54"/>
      <c r="K9" s="105"/>
      <c r="L9" s="41"/>
      <c r="M9" s="41"/>
      <c r="N9" s="41"/>
      <c r="O9" s="48"/>
    </row>
    <row r="10" spans="1:20" ht="30.75" customHeight="1" x14ac:dyDescent="0.25">
      <c r="A10" s="47"/>
      <c r="B10" s="53"/>
      <c r="C10" s="53"/>
      <c r="D10" s="53"/>
      <c r="E10" s="254"/>
      <c r="F10" s="254"/>
      <c r="G10" s="254"/>
      <c r="H10" s="253"/>
      <c r="I10" s="253"/>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7" t="s">
        <v>10</v>
      </c>
      <c r="M15" s="24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0" t="s">
        <v>23</v>
      </c>
      <c r="B17" s="211"/>
      <c r="C17" s="211"/>
      <c r="D17" s="211"/>
      <c r="E17" s="211"/>
      <c r="F17" s="211"/>
      <c r="G17" s="211"/>
      <c r="H17" s="210" t="s">
        <v>14</v>
      </c>
      <c r="I17" s="211"/>
      <c r="J17" s="211"/>
      <c r="K17" s="211"/>
      <c r="L17" s="211"/>
      <c r="M17" s="211"/>
      <c r="N17" s="211"/>
      <c r="O17" s="212"/>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58"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7"/>
      <c r="G20" s="5"/>
      <c r="H20" s="258"/>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1" t="s">
        <v>3</v>
      </c>
      <c r="C37" s="271"/>
      <c r="D37" s="271"/>
      <c r="E37" s="271"/>
      <c r="F37" s="271"/>
      <c r="G37" s="5"/>
      <c r="H37" s="250" t="s">
        <v>4</v>
      </c>
      <c r="I37" s="251"/>
      <c r="J37" s="251"/>
      <c r="K37" s="251"/>
      <c r="L37" s="251"/>
      <c r="M37" s="251"/>
      <c r="N37" s="251"/>
      <c r="O37" s="252"/>
    </row>
    <row r="38" spans="1:16" ht="21" customHeight="1" x14ac:dyDescent="0.25">
      <c r="A38" s="9"/>
      <c r="B38" s="248" t="e">
        <f>VLOOKUP(B20,EAS!A2:B1439,2,0)</f>
        <v>#N/A</v>
      </c>
      <c r="C38" s="248"/>
      <c r="D38" s="248"/>
      <c r="E38" s="248"/>
      <c r="F38" s="248"/>
      <c r="G38" s="5"/>
      <c r="H38" s="255"/>
      <c r="I38" s="256"/>
      <c r="J38" s="256"/>
      <c r="K38" s="256"/>
      <c r="L38" s="256"/>
      <c r="M38" s="256"/>
      <c r="N38" s="256"/>
      <c r="O38" s="257"/>
    </row>
    <row r="39" spans="1:16" ht="21" customHeight="1" x14ac:dyDescent="0.25">
      <c r="A39" s="9"/>
      <c r="B39" s="248"/>
      <c r="C39" s="248"/>
      <c r="D39" s="248"/>
      <c r="E39" s="248"/>
      <c r="F39" s="248"/>
      <c r="G39" s="5"/>
      <c r="H39" s="255"/>
      <c r="I39" s="256"/>
      <c r="J39" s="256"/>
      <c r="K39" s="256"/>
      <c r="L39" s="256"/>
      <c r="M39" s="256"/>
      <c r="N39" s="256"/>
      <c r="O39" s="257"/>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24" t="s">
        <v>5</v>
      </c>
      <c r="B42" s="325"/>
      <c r="C42" s="325"/>
      <c r="D42" s="325"/>
      <c r="E42" s="325"/>
      <c r="F42" s="325"/>
      <c r="G42" s="325"/>
      <c r="H42" s="325"/>
      <c r="I42" s="325"/>
      <c r="J42" s="325"/>
      <c r="K42" s="325"/>
      <c r="L42" s="325"/>
      <c r="M42" s="325"/>
      <c r="N42" s="325"/>
      <c r="O42" s="326"/>
      <c r="P42" s="19"/>
    </row>
    <row r="43" spans="1:16" ht="8.25" customHeight="1" thickBot="1" x14ac:dyDescent="0.3">
      <c r="A43" s="190"/>
      <c r="B43" s="190"/>
      <c r="C43" s="190"/>
      <c r="D43" s="190"/>
      <c r="E43" s="190"/>
      <c r="F43" s="190"/>
      <c r="G43" s="190"/>
      <c r="H43" s="190"/>
      <c r="I43" s="190"/>
      <c r="J43" s="190"/>
      <c r="K43" s="190"/>
      <c r="L43" s="190"/>
      <c r="M43" s="190"/>
      <c r="N43" s="190"/>
      <c r="O43" s="190"/>
    </row>
    <row r="44" spans="1:16" s="119" customFormat="1" ht="31.5" customHeight="1" thickBot="1" x14ac:dyDescent="0.3">
      <c r="A44" s="274" t="s">
        <v>6</v>
      </c>
      <c r="B44" s="275"/>
      <c r="C44" s="275"/>
      <c r="D44" s="275"/>
      <c r="E44" s="275"/>
      <c r="F44" s="275"/>
      <c r="G44" s="275"/>
      <c r="H44" s="275"/>
      <c r="I44" s="275"/>
      <c r="J44" s="275"/>
      <c r="K44" s="275"/>
      <c r="L44" s="275"/>
      <c r="M44" s="275"/>
      <c r="N44" s="275"/>
      <c r="O44" s="276"/>
      <c r="P44" s="19"/>
    </row>
    <row r="45" spans="1:16" ht="15" customHeight="1" x14ac:dyDescent="0.25">
      <c r="A45" s="280" t="s">
        <v>2709</v>
      </c>
      <c r="B45" s="281"/>
      <c r="C45" s="281"/>
      <c r="D45" s="281"/>
      <c r="E45" s="281"/>
      <c r="F45" s="281"/>
      <c r="G45" s="281"/>
      <c r="H45" s="281"/>
      <c r="I45" s="281"/>
      <c r="J45" s="281"/>
      <c r="K45" s="281"/>
      <c r="L45" s="281"/>
      <c r="M45" s="281"/>
      <c r="N45" s="281"/>
      <c r="O45" s="282"/>
    </row>
    <row r="46" spans="1:16" x14ac:dyDescent="0.25">
      <c r="A46" s="283"/>
      <c r="B46" s="284"/>
      <c r="C46" s="284"/>
      <c r="D46" s="284"/>
      <c r="E46" s="284"/>
      <c r="F46" s="284"/>
      <c r="G46" s="284"/>
      <c r="H46" s="284"/>
      <c r="I46" s="284"/>
      <c r="J46" s="284"/>
      <c r="K46" s="284"/>
      <c r="L46" s="284"/>
      <c r="M46" s="284"/>
      <c r="N46" s="284"/>
      <c r="O46" s="285"/>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74" t="s">
        <v>2646</v>
      </c>
      <c r="B96" s="275"/>
      <c r="C96" s="275"/>
      <c r="D96" s="275"/>
      <c r="E96" s="275"/>
      <c r="F96" s="275"/>
      <c r="G96" s="275"/>
      <c r="H96" s="275"/>
      <c r="I96" s="275"/>
      <c r="J96" s="275"/>
      <c r="K96" s="275"/>
      <c r="L96" s="275"/>
      <c r="M96" s="275"/>
      <c r="N96" s="275"/>
      <c r="O96" s="276"/>
      <c r="P96" s="19"/>
    </row>
    <row r="97" spans="1:16" ht="15" customHeight="1" x14ac:dyDescent="0.25">
      <c r="A97" s="280" t="s">
        <v>2710</v>
      </c>
      <c r="B97" s="281"/>
      <c r="C97" s="281"/>
      <c r="D97" s="281"/>
      <c r="E97" s="281"/>
      <c r="F97" s="281"/>
      <c r="G97" s="281"/>
      <c r="H97" s="281"/>
      <c r="I97" s="281"/>
      <c r="J97" s="281"/>
      <c r="K97" s="281"/>
      <c r="L97" s="281"/>
      <c r="M97" s="281"/>
      <c r="N97" s="281"/>
      <c r="O97" s="282"/>
    </row>
    <row r="98" spans="1:16" x14ac:dyDescent="0.25">
      <c r="A98" s="283"/>
      <c r="B98" s="284"/>
      <c r="C98" s="284"/>
      <c r="D98" s="284"/>
      <c r="E98" s="284"/>
      <c r="F98" s="284"/>
      <c r="G98" s="284"/>
      <c r="H98" s="284"/>
      <c r="I98" s="284"/>
      <c r="J98" s="284"/>
      <c r="K98" s="284"/>
      <c r="L98" s="284"/>
      <c r="M98" s="284"/>
      <c r="N98" s="284"/>
      <c r="O98" s="285"/>
    </row>
    <row r="99" spans="1:16" s="120" customFormat="1" ht="26.25" customHeight="1" x14ac:dyDescent="0.25">
      <c r="A99" s="158"/>
      <c r="B99" s="158"/>
      <c r="C99" s="158"/>
      <c r="D99" s="158"/>
      <c r="E99" s="158"/>
      <c r="F99" s="158"/>
      <c r="G99" s="158"/>
      <c r="H99" s="158"/>
      <c r="I99" s="286" t="s">
        <v>11</v>
      </c>
      <c r="J99" s="287"/>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7" t="s">
        <v>15</v>
      </c>
      <c r="B148" s="278"/>
      <c r="C148" s="278"/>
      <c r="D148" s="278"/>
      <c r="E148" s="279"/>
      <c r="F148" s="278" t="s">
        <v>17</v>
      </c>
      <c r="G148" s="278"/>
      <c r="H148" s="278"/>
      <c r="I148" s="277" t="s">
        <v>18</v>
      </c>
      <c r="J148" s="278"/>
      <c r="K148" s="278"/>
      <c r="L148" s="278"/>
      <c r="M148" s="278"/>
      <c r="N148" s="278"/>
      <c r="O148" s="279"/>
      <c r="P148" s="19"/>
    </row>
    <row r="149" spans="1:21" ht="51.75" customHeight="1" x14ac:dyDescent="0.25">
      <c r="A149" s="226" t="s">
        <v>2717</v>
      </c>
      <c r="B149" s="227"/>
      <c r="C149" s="227"/>
      <c r="D149" s="227"/>
      <c r="E149" s="228"/>
      <c r="F149" s="229" t="s">
        <v>2718</v>
      </c>
      <c r="G149" s="229"/>
      <c r="H149" s="229"/>
      <c r="I149" s="288" t="s">
        <v>2643</v>
      </c>
      <c r="J149" s="289"/>
      <c r="K149" s="289"/>
      <c r="L149" s="289"/>
      <c r="M149" s="289"/>
      <c r="N149" s="289"/>
      <c r="O149" s="290"/>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1" t="s">
        <v>2626</v>
      </c>
      <c r="C151" s="291"/>
      <c r="D151" s="291"/>
      <c r="E151" s="143"/>
      <c r="F151" s="141"/>
      <c r="G151" s="292" t="s">
        <v>2626</v>
      </c>
      <c r="H151" s="292"/>
      <c r="I151" s="293" t="s">
        <v>1167</v>
      </c>
      <c r="J151" s="294"/>
      <c r="K151" s="294"/>
      <c r="L151" s="294"/>
      <c r="M151" s="294"/>
      <c r="N151" s="93"/>
      <c r="O151" s="143"/>
      <c r="S151" s="123" t="s">
        <v>2715</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295" t="s">
        <v>2656</v>
      </c>
      <c r="J153" s="296"/>
      <c r="K153" s="296"/>
      <c r="L153" s="296"/>
      <c r="M153" s="296"/>
      <c r="N153" s="296"/>
      <c r="O153" s="297"/>
      <c r="Q153" s="118" t="s">
        <v>17</v>
      </c>
      <c r="U153" s="123">
        <f>D153</f>
        <v>0</v>
      </c>
    </row>
    <row r="154" spans="1:21" x14ac:dyDescent="0.25">
      <c r="A154" s="173"/>
      <c r="B154" s="298" t="s">
        <v>2712</v>
      </c>
      <c r="C154" s="298"/>
      <c r="D154" s="298"/>
      <c r="E154" s="143"/>
      <c r="F154" s="141"/>
      <c r="G154" s="149"/>
      <c r="H154" s="175" t="s">
        <v>2711</v>
      </c>
      <c r="I154" s="295"/>
      <c r="J154" s="296"/>
      <c r="K154" s="296"/>
      <c r="L154" s="296"/>
      <c r="M154" s="296"/>
      <c r="N154" s="296"/>
      <c r="O154" s="297"/>
      <c r="Q154" s="123" t="s">
        <v>2716</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7" t="s">
        <v>26</v>
      </c>
      <c r="B158" s="278"/>
      <c r="C158" s="278"/>
      <c r="D158" s="278"/>
      <c r="E158" s="278"/>
      <c r="F158" s="278"/>
      <c r="G158" s="278"/>
      <c r="H158" s="278"/>
      <c r="I158" s="278"/>
      <c r="J158" s="278"/>
      <c r="K158" s="278"/>
      <c r="L158" s="278"/>
      <c r="M158" s="278"/>
      <c r="N158" s="278"/>
      <c r="O158" s="279"/>
      <c r="P158" s="19"/>
    </row>
    <row r="159" spans="1:21" ht="15" customHeight="1" x14ac:dyDescent="0.25">
      <c r="A159" s="299" t="s">
        <v>1169</v>
      </c>
      <c r="B159" s="300"/>
      <c r="C159" s="300"/>
      <c r="D159" s="300"/>
      <c r="E159" s="300"/>
      <c r="F159" s="300"/>
      <c r="G159" s="300"/>
      <c r="H159" s="300"/>
      <c r="I159" s="300"/>
      <c r="J159" s="300"/>
      <c r="K159" s="300"/>
      <c r="L159" s="300"/>
      <c r="M159" s="300"/>
      <c r="N159" s="300"/>
      <c r="O159" s="301"/>
    </row>
    <row r="160" spans="1:21" ht="15.75" thickBot="1" x14ac:dyDescent="0.3">
      <c r="A160" s="302"/>
      <c r="B160" s="303"/>
      <c r="C160" s="303"/>
      <c r="D160" s="303"/>
      <c r="E160" s="303"/>
      <c r="F160" s="303"/>
      <c r="G160" s="303"/>
      <c r="H160" s="303"/>
      <c r="I160" s="303"/>
      <c r="J160" s="303"/>
      <c r="K160" s="303"/>
      <c r="L160" s="303"/>
      <c r="M160" s="303"/>
      <c r="N160" s="303"/>
      <c r="O160" s="30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05" t="s">
        <v>1168</v>
      </c>
      <c r="C162" s="305"/>
      <c r="D162" s="305"/>
      <c r="E162" s="305"/>
      <c r="F162" s="305"/>
      <c r="G162" s="305"/>
      <c r="H162" s="181"/>
      <c r="I162" s="306" t="s">
        <v>1180</v>
      </c>
      <c r="J162" s="307"/>
      <c r="K162" s="307"/>
      <c r="L162" s="307"/>
      <c r="M162" s="307"/>
      <c r="N162" s="308"/>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9" t="s">
        <v>19</v>
      </c>
      <c r="C163" s="310"/>
      <c r="D163" s="311"/>
      <c r="E163" s="306" t="s">
        <v>2628</v>
      </c>
      <c r="F163" s="307"/>
      <c r="G163" s="308"/>
      <c r="H163" s="141"/>
      <c r="I163" s="309" t="s">
        <v>19</v>
      </c>
      <c r="J163" s="310"/>
      <c r="K163" s="311"/>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12"/>
      <c r="C164" s="313"/>
      <c r="D164" s="314"/>
      <c r="E164" s="182" t="s">
        <v>2629</v>
      </c>
      <c r="F164" s="182" t="s">
        <v>2630</v>
      </c>
      <c r="G164" s="182" t="s">
        <v>2631</v>
      </c>
      <c r="H164" s="141"/>
      <c r="I164" s="312"/>
      <c r="J164" s="313"/>
      <c r="K164" s="314"/>
      <c r="L164" s="182" t="s">
        <v>2629</v>
      </c>
      <c r="M164" s="182" t="s">
        <v>2630</v>
      </c>
      <c r="N164" s="182" t="s">
        <v>2631</v>
      </c>
      <c r="O164" s="143"/>
    </row>
    <row r="165" spans="1:28" x14ac:dyDescent="0.25">
      <c r="A165" s="173"/>
      <c r="B165" s="315" t="s">
        <v>1170</v>
      </c>
      <c r="C165" s="315"/>
      <c r="D165" s="315"/>
      <c r="E165" s="183">
        <v>0.02</v>
      </c>
      <c r="F165" s="96"/>
      <c r="G165" s="184" t="str">
        <f>IF(F165&gt;0,SUM(E165+F165),"")</f>
        <v/>
      </c>
      <c r="H165" s="141"/>
      <c r="I165" s="316" t="s">
        <v>1175</v>
      </c>
      <c r="J165" s="317"/>
      <c r="K165" s="31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15" t="s">
        <v>1171</v>
      </c>
      <c r="C166" s="315"/>
      <c r="D166" s="315"/>
      <c r="E166" s="183">
        <v>0.02</v>
      </c>
      <c r="F166" s="96"/>
      <c r="G166" s="184" t="str">
        <f t="shared" ref="G166:G168" si="5">IF(F166&gt;0,SUM(E166+F166),"")</f>
        <v/>
      </c>
      <c r="H166" s="141"/>
      <c r="I166" s="316" t="s">
        <v>1176</v>
      </c>
      <c r="J166" s="317"/>
      <c r="K166" s="31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15" t="s">
        <v>1172</v>
      </c>
      <c r="C167" s="315"/>
      <c r="D167" s="315"/>
      <c r="E167" s="183">
        <v>0.02</v>
      </c>
      <c r="F167" s="96"/>
      <c r="G167" s="184" t="str">
        <f t="shared" si="5"/>
        <v/>
      </c>
      <c r="H167" s="141"/>
      <c r="I167" s="316" t="s">
        <v>1177</v>
      </c>
      <c r="J167" s="317"/>
      <c r="K167" s="318"/>
      <c r="L167" s="183">
        <v>0.02</v>
      </c>
      <c r="M167" s="96"/>
      <c r="N167" s="184" t="str">
        <f t="shared" si="6"/>
        <v/>
      </c>
      <c r="O167" s="143"/>
    </row>
    <row r="168" spans="1:28" x14ac:dyDescent="0.25">
      <c r="A168" s="173"/>
      <c r="B168" s="315" t="s">
        <v>1173</v>
      </c>
      <c r="C168" s="315"/>
      <c r="D168" s="315"/>
      <c r="E168" s="183">
        <v>0.03</v>
      </c>
      <c r="F168" s="96"/>
      <c r="G168" s="184" t="str">
        <f t="shared" si="5"/>
        <v/>
      </c>
      <c r="H168" s="141"/>
      <c r="I168" s="316" t="s">
        <v>1178</v>
      </c>
      <c r="J168" s="317"/>
      <c r="K168" s="318"/>
      <c r="L168" s="183">
        <v>0.02</v>
      </c>
      <c r="M168" s="96"/>
      <c r="N168" s="184" t="str">
        <f t="shared" si="6"/>
        <v/>
      </c>
      <c r="O168" s="143"/>
    </row>
    <row r="169" spans="1:28" x14ac:dyDescent="0.25">
      <c r="A169" s="173"/>
      <c r="B169" s="141"/>
      <c r="C169" s="141"/>
      <c r="D169" s="141"/>
      <c r="E169" s="141"/>
      <c r="F169" s="141"/>
      <c r="G169" s="141"/>
      <c r="H169" s="141"/>
      <c r="I169" s="316" t="s">
        <v>1179</v>
      </c>
      <c r="J169" s="317"/>
      <c r="K169" s="318"/>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09" t="s">
        <v>2641</v>
      </c>
      <c r="L171" s="209"/>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7" t="s">
        <v>20</v>
      </c>
      <c r="B174" s="278"/>
      <c r="C174" s="278"/>
      <c r="D174" s="278"/>
      <c r="E174" s="278"/>
      <c r="F174" s="278"/>
      <c r="G174" s="278"/>
      <c r="H174" s="278"/>
      <c r="I174" s="278"/>
      <c r="J174" s="278"/>
      <c r="K174" s="278"/>
      <c r="L174" s="278"/>
      <c r="M174" s="278"/>
      <c r="N174" s="278"/>
      <c r="O174" s="279"/>
      <c r="P174" s="19"/>
    </row>
    <row r="175" spans="1:28" ht="15" customHeight="1" x14ac:dyDescent="0.25">
      <c r="A175" s="299" t="s">
        <v>21</v>
      </c>
      <c r="B175" s="300"/>
      <c r="C175" s="300"/>
      <c r="D175" s="300"/>
      <c r="E175" s="300"/>
      <c r="F175" s="300"/>
      <c r="G175" s="300"/>
      <c r="H175" s="300"/>
      <c r="I175" s="300"/>
      <c r="J175" s="300"/>
      <c r="K175" s="300"/>
      <c r="L175" s="300"/>
      <c r="M175" s="300"/>
      <c r="N175" s="300"/>
      <c r="O175" s="301"/>
    </row>
    <row r="176" spans="1:28" ht="15.75" thickBot="1" x14ac:dyDescent="0.3">
      <c r="A176" s="302"/>
      <c r="B176" s="303"/>
      <c r="C176" s="303"/>
      <c r="D176" s="303"/>
      <c r="E176" s="303"/>
      <c r="F176" s="303"/>
      <c r="G176" s="303"/>
      <c r="H176" s="303"/>
      <c r="I176" s="303"/>
      <c r="J176" s="303"/>
      <c r="K176" s="303"/>
      <c r="L176" s="303"/>
      <c r="M176" s="303"/>
      <c r="N176" s="303"/>
      <c r="O176" s="30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19" t="s">
        <v>2649</v>
      </c>
      <c r="C178" s="319"/>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7" t="s">
        <v>32</v>
      </c>
      <c r="B183" s="278"/>
      <c r="C183" s="278"/>
      <c r="D183" s="278"/>
      <c r="E183" s="278"/>
      <c r="F183" s="278"/>
      <c r="G183" s="278"/>
      <c r="H183" s="278"/>
      <c r="I183" s="278"/>
      <c r="J183" s="278"/>
      <c r="K183" s="278"/>
      <c r="L183" s="278"/>
      <c r="M183" s="278"/>
      <c r="N183" s="278"/>
      <c r="O183" s="279"/>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0" t="s">
        <v>2688</v>
      </c>
      <c r="C185" s="320"/>
      <c r="D185" s="320"/>
      <c r="E185" s="320"/>
      <c r="F185" s="320"/>
      <c r="G185" s="320"/>
      <c r="H185" s="320"/>
      <c r="I185" s="320"/>
      <c r="J185" s="320"/>
      <c r="K185" s="320"/>
      <c r="L185" s="320"/>
      <c r="M185" s="320"/>
      <c r="N185" s="320"/>
      <c r="O185" s="143"/>
    </row>
    <row r="186" spans="1:20" x14ac:dyDescent="0.25">
      <c r="A186" s="173"/>
      <c r="B186" s="321"/>
      <c r="C186" s="321"/>
      <c r="D186" s="321"/>
      <c r="E186" s="321"/>
      <c r="F186" s="321"/>
      <c r="G186" s="321"/>
      <c r="H186" s="321"/>
      <c r="I186" s="321"/>
      <c r="J186" s="321"/>
      <c r="K186" s="321"/>
      <c r="L186" s="321"/>
      <c r="M186" s="321"/>
      <c r="N186" s="321"/>
      <c r="O186" s="143"/>
    </row>
    <row r="187" spans="1:20" x14ac:dyDescent="0.25">
      <c r="A187" s="173"/>
      <c r="B187" s="322" t="s">
        <v>2689</v>
      </c>
      <c r="C187" s="323"/>
      <c r="D187" s="323"/>
      <c r="E187" s="323"/>
      <c r="F187" s="323"/>
      <c r="G187" s="323"/>
      <c r="H187" s="323"/>
      <c r="I187" s="323"/>
      <c r="J187" s="323"/>
      <c r="K187" s="323"/>
      <c r="L187" s="323"/>
      <c r="M187" s="323"/>
      <c r="N187" s="323"/>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row r="200" spans="1:21" x14ac:dyDescent="0.25">
      <c r="A200" s="149"/>
      <c r="B200" s="149"/>
      <c r="C200" s="149"/>
      <c r="D200" s="149"/>
      <c r="E200" s="149"/>
      <c r="F200" s="149"/>
      <c r="G200" s="149"/>
      <c r="H200" s="149"/>
      <c r="I200" s="149"/>
      <c r="J200" s="149"/>
      <c r="K200" s="149"/>
      <c r="L200" s="149"/>
      <c r="M200" s="149"/>
      <c r="N200" s="149"/>
      <c r="O200" s="149"/>
    </row>
  </sheetData>
  <sheetProtection algorithmName="SHA-512" hashValue="XGMPNlg4zGHPhBsd4n2aXM8o89rr/nmyfYkjzBQ7XvZn5Bj4KnNR52rgOpVIF3AQZHedMsnUkI0gyZHRRcF3zQ==" saltValue="ydR9+RPnaBm/PRUPXxvvkQ=="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5" t="s">
        <v>2708</v>
      </c>
      <c r="D2" s="266"/>
      <c r="E2" s="266"/>
      <c r="F2" s="266"/>
      <c r="G2" s="266"/>
      <c r="H2" s="266"/>
      <c r="I2" s="266"/>
      <c r="J2" s="266"/>
      <c r="K2" s="266"/>
      <c r="L2" s="249" t="s">
        <v>2653</v>
      </c>
      <c r="M2" s="249"/>
      <c r="N2" s="259" t="s">
        <v>2654</v>
      </c>
      <c r="O2" s="260"/>
    </row>
    <row r="3" spans="1:20" ht="33" customHeight="1" x14ac:dyDescent="0.25">
      <c r="A3" s="9"/>
      <c r="B3" s="8"/>
      <c r="C3" s="267"/>
      <c r="D3" s="268"/>
      <c r="E3" s="268"/>
      <c r="F3" s="268"/>
      <c r="G3" s="268"/>
      <c r="H3" s="268"/>
      <c r="I3" s="268"/>
      <c r="J3" s="268"/>
      <c r="K3" s="268"/>
      <c r="L3" s="261" t="s">
        <v>1</v>
      </c>
      <c r="M3" s="261"/>
      <c r="N3" s="261" t="s">
        <v>2655</v>
      </c>
      <c r="O3" s="262"/>
    </row>
    <row r="4" spans="1:20" ht="24.75" customHeight="1" thickBot="1" x14ac:dyDescent="0.3">
      <c r="A4" s="10"/>
      <c r="B4" s="12"/>
      <c r="C4" s="269"/>
      <c r="D4" s="270"/>
      <c r="E4" s="270"/>
      <c r="F4" s="270"/>
      <c r="G4" s="270"/>
      <c r="H4" s="270"/>
      <c r="I4" s="270"/>
      <c r="J4" s="270"/>
      <c r="K4" s="270"/>
      <c r="L4" s="263" t="s">
        <v>0</v>
      </c>
      <c r="M4" s="263"/>
      <c r="N4" s="263"/>
      <c r="O4" s="26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0" t="s">
        <v>2651</v>
      </c>
      <c r="B6" s="211"/>
      <c r="C6" s="211"/>
      <c r="D6" s="211"/>
      <c r="E6" s="211"/>
      <c r="F6" s="211"/>
      <c r="G6" s="211"/>
      <c r="H6" s="211"/>
      <c r="I6" s="211"/>
      <c r="J6" s="211"/>
      <c r="K6" s="211"/>
      <c r="L6" s="211"/>
      <c r="M6" s="211"/>
      <c r="N6" s="211"/>
      <c r="O6" s="212"/>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4"/>
      <c r="F8" s="254"/>
      <c r="G8" s="254"/>
      <c r="H8" s="253"/>
      <c r="I8" s="253"/>
      <c r="J8" s="54"/>
      <c r="K8" s="105"/>
      <c r="L8" s="41"/>
      <c r="M8" s="41"/>
      <c r="N8" s="41"/>
      <c r="O8" s="48"/>
    </row>
    <row r="9" spans="1:20" ht="30.75" customHeight="1" x14ac:dyDescent="0.25">
      <c r="A9" s="47"/>
      <c r="B9" s="106"/>
      <c r="C9" s="53"/>
      <c r="D9" s="53"/>
      <c r="E9" s="254"/>
      <c r="F9" s="254"/>
      <c r="G9" s="254"/>
      <c r="H9" s="253"/>
      <c r="I9" s="253"/>
      <c r="J9" s="54"/>
      <c r="K9" s="105"/>
      <c r="L9" s="41"/>
      <c r="M9" s="41"/>
      <c r="N9" s="41"/>
      <c r="O9" s="48"/>
    </row>
    <row r="10" spans="1:20" ht="30.75" customHeight="1" x14ac:dyDescent="0.25">
      <c r="A10" s="47"/>
      <c r="B10" s="53"/>
      <c r="C10" s="53"/>
      <c r="D10" s="53"/>
      <c r="E10" s="254"/>
      <c r="F10" s="254"/>
      <c r="G10" s="254"/>
      <c r="H10" s="253"/>
      <c r="I10" s="253"/>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7" t="s">
        <v>10</v>
      </c>
      <c r="M15" s="24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0" t="s">
        <v>23</v>
      </c>
      <c r="B17" s="211"/>
      <c r="C17" s="211"/>
      <c r="D17" s="211"/>
      <c r="E17" s="211"/>
      <c r="F17" s="211"/>
      <c r="G17" s="211"/>
      <c r="H17" s="210" t="s">
        <v>14</v>
      </c>
      <c r="I17" s="211"/>
      <c r="J17" s="211"/>
      <c r="K17" s="211"/>
      <c r="L17" s="211"/>
      <c r="M17" s="211"/>
      <c r="N17" s="211"/>
      <c r="O17" s="212"/>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58"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7"/>
      <c r="G20" s="5"/>
      <c r="H20" s="258"/>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1" t="s">
        <v>3</v>
      </c>
      <c r="C37" s="271"/>
      <c r="D37" s="271"/>
      <c r="E37" s="271"/>
      <c r="F37" s="271"/>
      <c r="G37" s="5"/>
      <c r="H37" s="250" t="s">
        <v>4</v>
      </c>
      <c r="I37" s="251"/>
      <c r="J37" s="251"/>
      <c r="K37" s="251"/>
      <c r="L37" s="251"/>
      <c r="M37" s="251"/>
      <c r="N37" s="251"/>
      <c r="O37" s="252"/>
    </row>
    <row r="38" spans="1:16" ht="21" customHeight="1" x14ac:dyDescent="0.25">
      <c r="A38" s="9"/>
      <c r="B38" s="248" t="e">
        <f>VLOOKUP(B20,EAS!A2:B1439,2,0)</f>
        <v>#N/A</v>
      </c>
      <c r="C38" s="248"/>
      <c r="D38" s="248"/>
      <c r="E38" s="248"/>
      <c r="F38" s="248"/>
      <c r="G38" s="5"/>
      <c r="H38" s="255"/>
      <c r="I38" s="256"/>
      <c r="J38" s="256"/>
      <c r="K38" s="256"/>
      <c r="L38" s="256"/>
      <c r="M38" s="256"/>
      <c r="N38" s="256"/>
      <c r="O38" s="257"/>
    </row>
    <row r="39" spans="1:16" ht="21" customHeight="1" x14ac:dyDescent="0.25">
      <c r="A39" s="9"/>
      <c r="B39" s="248"/>
      <c r="C39" s="248"/>
      <c r="D39" s="248"/>
      <c r="E39" s="248"/>
      <c r="F39" s="248"/>
      <c r="G39" s="5"/>
      <c r="H39" s="255"/>
      <c r="I39" s="256"/>
      <c r="J39" s="256"/>
      <c r="K39" s="256"/>
      <c r="L39" s="256"/>
      <c r="M39" s="256"/>
      <c r="N39" s="256"/>
      <c r="O39" s="257"/>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7" t="s">
        <v>5</v>
      </c>
      <c r="B42" s="278"/>
      <c r="C42" s="278"/>
      <c r="D42" s="278"/>
      <c r="E42" s="278"/>
      <c r="F42" s="278"/>
      <c r="G42" s="278"/>
      <c r="H42" s="278"/>
      <c r="I42" s="278"/>
      <c r="J42" s="278"/>
      <c r="K42" s="278"/>
      <c r="L42" s="278"/>
      <c r="M42" s="278"/>
      <c r="N42" s="278"/>
      <c r="O42" s="279"/>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274" t="s">
        <v>6</v>
      </c>
      <c r="B44" s="275"/>
      <c r="C44" s="275"/>
      <c r="D44" s="275"/>
      <c r="E44" s="275"/>
      <c r="F44" s="275"/>
      <c r="G44" s="275"/>
      <c r="H44" s="275"/>
      <c r="I44" s="275"/>
      <c r="J44" s="275"/>
      <c r="K44" s="275"/>
      <c r="L44" s="275"/>
      <c r="M44" s="275"/>
      <c r="N44" s="275"/>
      <c r="O44" s="276"/>
      <c r="P44" s="19"/>
    </row>
    <row r="45" spans="1:16" ht="15" customHeight="1" x14ac:dyDescent="0.25">
      <c r="A45" s="280" t="s">
        <v>2709</v>
      </c>
      <c r="B45" s="281"/>
      <c r="C45" s="281"/>
      <c r="D45" s="281"/>
      <c r="E45" s="281"/>
      <c r="F45" s="281"/>
      <c r="G45" s="281"/>
      <c r="H45" s="281"/>
      <c r="I45" s="281"/>
      <c r="J45" s="281"/>
      <c r="K45" s="281"/>
      <c r="L45" s="281"/>
      <c r="M45" s="281"/>
      <c r="N45" s="281"/>
      <c r="O45" s="282"/>
    </row>
    <row r="46" spans="1:16" x14ac:dyDescent="0.25">
      <c r="A46" s="283"/>
      <c r="B46" s="284"/>
      <c r="C46" s="284"/>
      <c r="D46" s="284"/>
      <c r="E46" s="284"/>
      <c r="F46" s="284"/>
      <c r="G46" s="284"/>
      <c r="H46" s="284"/>
      <c r="I46" s="284"/>
      <c r="J46" s="284"/>
      <c r="K46" s="284"/>
      <c r="L46" s="284"/>
      <c r="M46" s="284"/>
      <c r="N46" s="284"/>
      <c r="O46" s="285"/>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74" t="s">
        <v>2646</v>
      </c>
      <c r="B96" s="275"/>
      <c r="C96" s="275"/>
      <c r="D96" s="275"/>
      <c r="E96" s="275"/>
      <c r="F96" s="275"/>
      <c r="G96" s="275"/>
      <c r="H96" s="275"/>
      <c r="I96" s="275"/>
      <c r="J96" s="275"/>
      <c r="K96" s="275"/>
      <c r="L96" s="275"/>
      <c r="M96" s="275"/>
      <c r="N96" s="275"/>
      <c r="O96" s="276"/>
      <c r="P96" s="19"/>
    </row>
    <row r="97" spans="1:16" ht="15" customHeight="1" x14ac:dyDescent="0.25">
      <c r="A97" s="280" t="s">
        <v>2710</v>
      </c>
      <c r="B97" s="281"/>
      <c r="C97" s="281"/>
      <c r="D97" s="281"/>
      <c r="E97" s="281"/>
      <c r="F97" s="281"/>
      <c r="G97" s="281"/>
      <c r="H97" s="281"/>
      <c r="I97" s="281"/>
      <c r="J97" s="281"/>
      <c r="K97" s="281"/>
      <c r="L97" s="281"/>
      <c r="M97" s="281"/>
      <c r="N97" s="281"/>
      <c r="O97" s="282"/>
    </row>
    <row r="98" spans="1:16" x14ac:dyDescent="0.25">
      <c r="A98" s="283"/>
      <c r="B98" s="284"/>
      <c r="C98" s="284"/>
      <c r="D98" s="284"/>
      <c r="E98" s="284"/>
      <c r="F98" s="284"/>
      <c r="G98" s="284"/>
      <c r="H98" s="284"/>
      <c r="I98" s="284"/>
      <c r="J98" s="284"/>
      <c r="K98" s="284"/>
      <c r="L98" s="284"/>
      <c r="M98" s="284"/>
      <c r="N98" s="284"/>
      <c r="O98" s="285"/>
    </row>
    <row r="99" spans="1:16" s="120" customFormat="1" ht="26.25" customHeight="1" x14ac:dyDescent="0.25">
      <c r="A99" s="158"/>
      <c r="B99" s="158"/>
      <c r="C99" s="158"/>
      <c r="D99" s="158"/>
      <c r="E99" s="158"/>
      <c r="F99" s="158"/>
      <c r="G99" s="158"/>
      <c r="H99" s="158"/>
      <c r="I99" s="286" t="s">
        <v>11</v>
      </c>
      <c r="J99" s="287"/>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7" t="s">
        <v>15</v>
      </c>
      <c r="B148" s="278"/>
      <c r="C148" s="278"/>
      <c r="D148" s="278"/>
      <c r="E148" s="279"/>
      <c r="F148" s="278" t="s">
        <v>17</v>
      </c>
      <c r="G148" s="278"/>
      <c r="H148" s="278"/>
      <c r="I148" s="277" t="s">
        <v>18</v>
      </c>
      <c r="J148" s="278"/>
      <c r="K148" s="278"/>
      <c r="L148" s="278"/>
      <c r="M148" s="278"/>
      <c r="N148" s="278"/>
      <c r="O148" s="279"/>
      <c r="P148" s="19"/>
    </row>
    <row r="149" spans="1:21" ht="51.75" customHeight="1" x14ac:dyDescent="0.25">
      <c r="A149" s="226" t="s">
        <v>2717</v>
      </c>
      <c r="B149" s="227"/>
      <c r="C149" s="227"/>
      <c r="D149" s="227"/>
      <c r="E149" s="228"/>
      <c r="F149" s="229" t="s">
        <v>2718</v>
      </c>
      <c r="G149" s="229"/>
      <c r="H149" s="229"/>
      <c r="I149" s="288" t="s">
        <v>2643</v>
      </c>
      <c r="J149" s="289"/>
      <c r="K149" s="289"/>
      <c r="L149" s="289"/>
      <c r="M149" s="289"/>
      <c r="N149" s="289"/>
      <c r="O149" s="290"/>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1" t="s">
        <v>2626</v>
      </c>
      <c r="C151" s="291"/>
      <c r="D151" s="291"/>
      <c r="E151" s="143"/>
      <c r="F151" s="141"/>
      <c r="G151" s="292" t="s">
        <v>2626</v>
      </c>
      <c r="H151" s="292"/>
      <c r="I151" s="293" t="s">
        <v>1167</v>
      </c>
      <c r="J151" s="294"/>
      <c r="K151" s="294"/>
      <c r="L151" s="294"/>
      <c r="M151" s="294"/>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295" t="s">
        <v>2656</v>
      </c>
      <c r="J153" s="296"/>
      <c r="K153" s="296"/>
      <c r="L153" s="296"/>
      <c r="M153" s="296"/>
      <c r="N153" s="296"/>
      <c r="O153" s="297"/>
      <c r="Q153" s="118" t="s">
        <v>17</v>
      </c>
      <c r="U153" s="123">
        <f>D153</f>
        <v>0</v>
      </c>
    </row>
    <row r="154" spans="1:21" x14ac:dyDescent="0.25">
      <c r="A154" s="173"/>
      <c r="B154" s="298" t="s">
        <v>2712</v>
      </c>
      <c r="C154" s="298"/>
      <c r="D154" s="298"/>
      <c r="E154" s="143"/>
      <c r="F154" s="141"/>
      <c r="G154" s="149"/>
      <c r="H154" s="175" t="s">
        <v>2711</v>
      </c>
      <c r="I154" s="295"/>
      <c r="J154" s="296"/>
      <c r="K154" s="296"/>
      <c r="L154" s="296"/>
      <c r="M154" s="296"/>
      <c r="N154" s="296"/>
      <c r="O154" s="297"/>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7" t="s">
        <v>26</v>
      </c>
      <c r="B158" s="278"/>
      <c r="C158" s="278"/>
      <c r="D158" s="278"/>
      <c r="E158" s="278"/>
      <c r="F158" s="278"/>
      <c r="G158" s="278"/>
      <c r="H158" s="278"/>
      <c r="I158" s="278"/>
      <c r="J158" s="278"/>
      <c r="K158" s="278"/>
      <c r="L158" s="278"/>
      <c r="M158" s="278"/>
      <c r="N158" s="278"/>
      <c r="O158" s="279"/>
      <c r="P158" s="19"/>
    </row>
    <row r="159" spans="1:21" ht="15" customHeight="1" x14ac:dyDescent="0.25">
      <c r="A159" s="299" t="s">
        <v>1169</v>
      </c>
      <c r="B159" s="300"/>
      <c r="C159" s="300"/>
      <c r="D159" s="300"/>
      <c r="E159" s="300"/>
      <c r="F159" s="300"/>
      <c r="G159" s="300"/>
      <c r="H159" s="300"/>
      <c r="I159" s="300"/>
      <c r="J159" s="300"/>
      <c r="K159" s="300"/>
      <c r="L159" s="300"/>
      <c r="M159" s="300"/>
      <c r="N159" s="300"/>
      <c r="O159" s="301"/>
    </row>
    <row r="160" spans="1:21" ht="15.75" thickBot="1" x14ac:dyDescent="0.3">
      <c r="A160" s="302"/>
      <c r="B160" s="303"/>
      <c r="C160" s="303"/>
      <c r="D160" s="303"/>
      <c r="E160" s="303"/>
      <c r="F160" s="303"/>
      <c r="G160" s="303"/>
      <c r="H160" s="303"/>
      <c r="I160" s="303"/>
      <c r="J160" s="303"/>
      <c r="K160" s="303"/>
      <c r="L160" s="303"/>
      <c r="M160" s="303"/>
      <c r="N160" s="303"/>
      <c r="O160" s="30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05" t="s">
        <v>1168</v>
      </c>
      <c r="C162" s="305"/>
      <c r="D162" s="305"/>
      <c r="E162" s="305"/>
      <c r="F162" s="305"/>
      <c r="G162" s="305"/>
      <c r="H162" s="181"/>
      <c r="I162" s="306" t="s">
        <v>1180</v>
      </c>
      <c r="J162" s="307"/>
      <c r="K162" s="307"/>
      <c r="L162" s="307"/>
      <c r="M162" s="307"/>
      <c r="N162" s="308"/>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9" t="s">
        <v>19</v>
      </c>
      <c r="C163" s="310"/>
      <c r="D163" s="311"/>
      <c r="E163" s="306" t="s">
        <v>2628</v>
      </c>
      <c r="F163" s="307"/>
      <c r="G163" s="308"/>
      <c r="H163" s="141"/>
      <c r="I163" s="309" t="s">
        <v>19</v>
      </c>
      <c r="J163" s="310"/>
      <c r="K163" s="311"/>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12"/>
      <c r="C164" s="313"/>
      <c r="D164" s="314"/>
      <c r="E164" s="182" t="s">
        <v>2629</v>
      </c>
      <c r="F164" s="182" t="s">
        <v>2630</v>
      </c>
      <c r="G164" s="182" t="s">
        <v>2631</v>
      </c>
      <c r="H164" s="141"/>
      <c r="I164" s="312"/>
      <c r="J164" s="313"/>
      <c r="K164" s="314"/>
      <c r="L164" s="182" t="s">
        <v>2629</v>
      </c>
      <c r="M164" s="182" t="s">
        <v>2630</v>
      </c>
      <c r="N164" s="182" t="s">
        <v>2631</v>
      </c>
      <c r="O164" s="143"/>
    </row>
    <row r="165" spans="1:28" x14ac:dyDescent="0.25">
      <c r="A165" s="173"/>
      <c r="B165" s="315" t="s">
        <v>1170</v>
      </c>
      <c r="C165" s="315"/>
      <c r="D165" s="315"/>
      <c r="E165" s="183">
        <v>0.02</v>
      </c>
      <c r="F165" s="96"/>
      <c r="G165" s="184" t="str">
        <f>IF(F165&gt;0,SUM(E165+F165),"")</f>
        <v/>
      </c>
      <c r="H165" s="141"/>
      <c r="I165" s="316" t="s">
        <v>1175</v>
      </c>
      <c r="J165" s="317"/>
      <c r="K165" s="31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15" t="s">
        <v>1171</v>
      </c>
      <c r="C166" s="315"/>
      <c r="D166" s="315"/>
      <c r="E166" s="183">
        <v>0.02</v>
      </c>
      <c r="F166" s="96"/>
      <c r="G166" s="184" t="str">
        <f t="shared" ref="G166:G168" si="7">IF(F166&gt;0,SUM(E166+F166),"")</f>
        <v/>
      </c>
      <c r="H166" s="141"/>
      <c r="I166" s="316" t="s">
        <v>1176</v>
      </c>
      <c r="J166" s="317"/>
      <c r="K166" s="318"/>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15" t="s">
        <v>1172</v>
      </c>
      <c r="C167" s="315"/>
      <c r="D167" s="315"/>
      <c r="E167" s="183">
        <v>0.02</v>
      </c>
      <c r="F167" s="96"/>
      <c r="G167" s="184" t="str">
        <f t="shared" si="7"/>
        <v/>
      </c>
      <c r="H167" s="141"/>
      <c r="I167" s="316" t="s">
        <v>1177</v>
      </c>
      <c r="J167" s="317"/>
      <c r="K167" s="318"/>
      <c r="L167" s="183">
        <v>0.02</v>
      </c>
      <c r="M167" s="96"/>
      <c r="N167" s="184" t="str">
        <f t="shared" si="8"/>
        <v/>
      </c>
      <c r="O167" s="143"/>
    </row>
    <row r="168" spans="1:28" x14ac:dyDescent="0.25">
      <c r="A168" s="173"/>
      <c r="B168" s="315" t="s">
        <v>1173</v>
      </c>
      <c r="C168" s="315"/>
      <c r="D168" s="315"/>
      <c r="E168" s="183">
        <v>0.03</v>
      </c>
      <c r="F168" s="96"/>
      <c r="G168" s="184" t="str">
        <f t="shared" si="7"/>
        <v/>
      </c>
      <c r="H168" s="141"/>
      <c r="I168" s="316" t="s">
        <v>1178</v>
      </c>
      <c r="J168" s="317"/>
      <c r="K168" s="318"/>
      <c r="L168" s="183">
        <v>0.02</v>
      </c>
      <c r="M168" s="96"/>
      <c r="N168" s="184" t="str">
        <f t="shared" si="8"/>
        <v/>
      </c>
      <c r="O168" s="143"/>
    </row>
    <row r="169" spans="1:28" x14ac:dyDescent="0.25">
      <c r="A169" s="173"/>
      <c r="B169" s="141"/>
      <c r="C169" s="141"/>
      <c r="D169" s="141"/>
      <c r="E169" s="141"/>
      <c r="F169" s="141"/>
      <c r="G169" s="141"/>
      <c r="H169" s="141"/>
      <c r="I169" s="316" t="s">
        <v>1179</v>
      </c>
      <c r="J169" s="317"/>
      <c r="K169" s="318"/>
      <c r="L169" s="183">
        <v>0.02</v>
      </c>
      <c r="M169" s="96"/>
      <c r="N169" s="184" t="str">
        <f t="shared" si="8"/>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09" t="s">
        <v>2641</v>
      </c>
      <c r="L171" s="209"/>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7" t="s">
        <v>20</v>
      </c>
      <c r="B174" s="278"/>
      <c r="C174" s="278"/>
      <c r="D174" s="278"/>
      <c r="E174" s="278"/>
      <c r="F174" s="278"/>
      <c r="G174" s="278"/>
      <c r="H174" s="278"/>
      <c r="I174" s="278"/>
      <c r="J174" s="278"/>
      <c r="K174" s="278"/>
      <c r="L174" s="278"/>
      <c r="M174" s="278"/>
      <c r="N174" s="278"/>
      <c r="O174" s="279"/>
      <c r="P174" s="19"/>
    </row>
    <row r="175" spans="1:28" ht="15" customHeight="1" x14ac:dyDescent="0.25">
      <c r="A175" s="299" t="s">
        <v>21</v>
      </c>
      <c r="B175" s="300"/>
      <c r="C175" s="300"/>
      <c r="D175" s="300"/>
      <c r="E175" s="300"/>
      <c r="F175" s="300"/>
      <c r="G175" s="300"/>
      <c r="H175" s="300"/>
      <c r="I175" s="300"/>
      <c r="J175" s="300"/>
      <c r="K175" s="300"/>
      <c r="L175" s="300"/>
      <c r="M175" s="300"/>
      <c r="N175" s="300"/>
      <c r="O175" s="301"/>
    </row>
    <row r="176" spans="1:28" ht="15.75" thickBot="1" x14ac:dyDescent="0.3">
      <c r="A176" s="302"/>
      <c r="B176" s="303"/>
      <c r="C176" s="303"/>
      <c r="D176" s="303"/>
      <c r="E176" s="303"/>
      <c r="F176" s="303"/>
      <c r="G176" s="303"/>
      <c r="H176" s="303"/>
      <c r="I176" s="303"/>
      <c r="J176" s="303"/>
      <c r="K176" s="303"/>
      <c r="L176" s="303"/>
      <c r="M176" s="303"/>
      <c r="N176" s="303"/>
      <c r="O176" s="30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19" t="s">
        <v>2649</v>
      </c>
      <c r="C178" s="319"/>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7" t="s">
        <v>32</v>
      </c>
      <c r="B183" s="278"/>
      <c r="C183" s="278"/>
      <c r="D183" s="278"/>
      <c r="E183" s="278"/>
      <c r="F183" s="278"/>
      <c r="G183" s="278"/>
      <c r="H183" s="278"/>
      <c r="I183" s="278"/>
      <c r="J183" s="278"/>
      <c r="K183" s="278"/>
      <c r="L183" s="278"/>
      <c r="M183" s="278"/>
      <c r="N183" s="278"/>
      <c r="O183" s="279"/>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0" t="s">
        <v>2688</v>
      </c>
      <c r="C185" s="320"/>
      <c r="D185" s="320"/>
      <c r="E185" s="320"/>
      <c r="F185" s="320"/>
      <c r="G185" s="320"/>
      <c r="H185" s="320"/>
      <c r="I185" s="320"/>
      <c r="J185" s="320"/>
      <c r="K185" s="320"/>
      <c r="L185" s="320"/>
      <c r="M185" s="320"/>
      <c r="N185" s="320"/>
      <c r="O185" s="143"/>
    </row>
    <row r="186" spans="1:20" x14ac:dyDescent="0.25">
      <c r="A186" s="173"/>
      <c r="B186" s="321"/>
      <c r="C186" s="321"/>
      <c r="D186" s="321"/>
      <c r="E186" s="321"/>
      <c r="F186" s="321"/>
      <c r="G186" s="321"/>
      <c r="H186" s="321"/>
      <c r="I186" s="321"/>
      <c r="J186" s="321"/>
      <c r="K186" s="321"/>
      <c r="L186" s="321"/>
      <c r="M186" s="321"/>
      <c r="N186" s="321"/>
      <c r="O186" s="143"/>
    </row>
    <row r="187" spans="1:20" x14ac:dyDescent="0.25">
      <c r="A187" s="173"/>
      <c r="B187" s="322" t="s">
        <v>2689</v>
      </c>
      <c r="C187" s="323"/>
      <c r="D187" s="323"/>
      <c r="E187" s="323"/>
      <c r="F187" s="323"/>
      <c r="G187" s="323"/>
      <c r="H187" s="323"/>
      <c r="I187" s="323"/>
      <c r="J187" s="323"/>
      <c r="K187" s="323"/>
      <c r="L187" s="323"/>
      <c r="M187" s="323"/>
      <c r="N187" s="323"/>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sheetProtection algorithmName="SHA-512" hashValue="ylNohCexvaMdFGw/jaUpBsapcAZAEA2R/WGKjwDtT+wv8LefgqEOs0yomY8Pb7KEP1d8Ip0aWfy4uIgqhAKcXg==" saltValue="J8E5VqKLcfYNMd1u5VKl4w=="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5" t="s">
        <v>2708</v>
      </c>
      <c r="D2" s="266"/>
      <c r="E2" s="266"/>
      <c r="F2" s="266"/>
      <c r="G2" s="266"/>
      <c r="H2" s="266"/>
      <c r="I2" s="266"/>
      <c r="J2" s="266"/>
      <c r="K2" s="266"/>
      <c r="L2" s="249" t="s">
        <v>2653</v>
      </c>
      <c r="M2" s="249"/>
      <c r="N2" s="259" t="s">
        <v>2654</v>
      </c>
      <c r="O2" s="260"/>
    </row>
    <row r="3" spans="1:20" ht="33" customHeight="1" x14ac:dyDescent="0.25">
      <c r="A3" s="9"/>
      <c r="B3" s="8"/>
      <c r="C3" s="267"/>
      <c r="D3" s="268"/>
      <c r="E3" s="268"/>
      <c r="F3" s="268"/>
      <c r="G3" s="268"/>
      <c r="H3" s="268"/>
      <c r="I3" s="268"/>
      <c r="J3" s="268"/>
      <c r="K3" s="268"/>
      <c r="L3" s="261" t="s">
        <v>1</v>
      </c>
      <c r="M3" s="261"/>
      <c r="N3" s="261" t="s">
        <v>2655</v>
      </c>
      <c r="O3" s="262"/>
    </row>
    <row r="4" spans="1:20" ht="24.75" customHeight="1" thickBot="1" x14ac:dyDescent="0.3">
      <c r="A4" s="10"/>
      <c r="B4" s="12"/>
      <c r="C4" s="269"/>
      <c r="D4" s="270"/>
      <c r="E4" s="270"/>
      <c r="F4" s="270"/>
      <c r="G4" s="270"/>
      <c r="H4" s="270"/>
      <c r="I4" s="270"/>
      <c r="J4" s="270"/>
      <c r="K4" s="270"/>
      <c r="L4" s="263" t="s">
        <v>0</v>
      </c>
      <c r="M4" s="263"/>
      <c r="N4" s="263"/>
      <c r="O4" s="26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0" t="s">
        <v>2651</v>
      </c>
      <c r="B6" s="211"/>
      <c r="C6" s="211"/>
      <c r="D6" s="211"/>
      <c r="E6" s="211"/>
      <c r="F6" s="211"/>
      <c r="G6" s="211"/>
      <c r="H6" s="211"/>
      <c r="I6" s="211"/>
      <c r="J6" s="211"/>
      <c r="K6" s="211"/>
      <c r="L6" s="211"/>
      <c r="M6" s="211"/>
      <c r="N6" s="211"/>
      <c r="O6" s="212"/>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4"/>
      <c r="F8" s="254"/>
      <c r="G8" s="254"/>
      <c r="H8" s="253"/>
      <c r="I8" s="253"/>
      <c r="J8" s="54"/>
      <c r="K8" s="105"/>
      <c r="L8" s="41"/>
      <c r="M8" s="41"/>
      <c r="N8" s="41"/>
      <c r="O8" s="48"/>
    </row>
    <row r="9" spans="1:20" ht="30.75" customHeight="1" x14ac:dyDescent="0.25">
      <c r="A9" s="47"/>
      <c r="B9" s="106"/>
      <c r="C9" s="53"/>
      <c r="D9" s="53"/>
      <c r="E9" s="254"/>
      <c r="F9" s="254"/>
      <c r="G9" s="254"/>
      <c r="H9" s="253"/>
      <c r="I9" s="253"/>
      <c r="J9" s="54"/>
      <c r="K9" s="105"/>
      <c r="L9" s="41"/>
      <c r="M9" s="41"/>
      <c r="N9" s="41"/>
      <c r="O9" s="48"/>
    </row>
    <row r="10" spans="1:20" ht="30.75" customHeight="1" x14ac:dyDescent="0.25">
      <c r="A10" s="47"/>
      <c r="B10" s="53"/>
      <c r="C10" s="53"/>
      <c r="D10" s="53"/>
      <c r="E10" s="254"/>
      <c r="F10" s="254"/>
      <c r="G10" s="254"/>
      <c r="H10" s="253"/>
      <c r="I10" s="253"/>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7" t="s">
        <v>10</v>
      </c>
      <c r="M15" s="24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0" t="s">
        <v>23</v>
      </c>
      <c r="B17" s="211"/>
      <c r="C17" s="211"/>
      <c r="D17" s="211"/>
      <c r="E17" s="211"/>
      <c r="F17" s="211"/>
      <c r="G17" s="211"/>
      <c r="H17" s="210" t="s">
        <v>14</v>
      </c>
      <c r="I17" s="211"/>
      <c r="J17" s="211"/>
      <c r="K17" s="211"/>
      <c r="L17" s="211"/>
      <c r="M17" s="211"/>
      <c r="N17" s="211"/>
      <c r="O17" s="212"/>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58"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7"/>
      <c r="G20" s="5"/>
      <c r="H20" s="258"/>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1" t="s">
        <v>3</v>
      </c>
      <c r="C37" s="271"/>
      <c r="D37" s="271"/>
      <c r="E37" s="271"/>
      <c r="F37" s="271"/>
      <c r="G37" s="5"/>
      <c r="H37" s="250" t="s">
        <v>4</v>
      </c>
      <c r="I37" s="251"/>
      <c r="J37" s="251"/>
      <c r="K37" s="251"/>
      <c r="L37" s="251"/>
      <c r="M37" s="251"/>
      <c r="N37" s="251"/>
      <c r="O37" s="252"/>
    </row>
    <row r="38" spans="1:16" ht="21" customHeight="1" x14ac:dyDescent="0.25">
      <c r="A38" s="9"/>
      <c r="B38" s="248" t="e">
        <f>VLOOKUP(B20,EAS!A2:B1439,2,0)</f>
        <v>#N/A</v>
      </c>
      <c r="C38" s="248"/>
      <c r="D38" s="248"/>
      <c r="E38" s="248"/>
      <c r="F38" s="248"/>
      <c r="G38" s="5"/>
      <c r="H38" s="255"/>
      <c r="I38" s="256"/>
      <c r="J38" s="256"/>
      <c r="K38" s="256"/>
      <c r="L38" s="256"/>
      <c r="M38" s="256"/>
      <c r="N38" s="256"/>
      <c r="O38" s="257"/>
    </row>
    <row r="39" spans="1:16" ht="21" customHeight="1" x14ac:dyDescent="0.25">
      <c r="A39" s="9"/>
      <c r="B39" s="248"/>
      <c r="C39" s="248"/>
      <c r="D39" s="248"/>
      <c r="E39" s="248"/>
      <c r="F39" s="248"/>
      <c r="G39" s="5"/>
      <c r="H39" s="255"/>
      <c r="I39" s="256"/>
      <c r="J39" s="256"/>
      <c r="K39" s="256"/>
      <c r="L39" s="256"/>
      <c r="M39" s="256"/>
      <c r="N39" s="256"/>
      <c r="O39" s="257"/>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7" t="s">
        <v>5</v>
      </c>
      <c r="B42" s="278"/>
      <c r="C42" s="278"/>
      <c r="D42" s="278"/>
      <c r="E42" s="278"/>
      <c r="F42" s="278"/>
      <c r="G42" s="278"/>
      <c r="H42" s="278"/>
      <c r="I42" s="278"/>
      <c r="J42" s="278"/>
      <c r="K42" s="278"/>
      <c r="L42" s="278"/>
      <c r="M42" s="278"/>
      <c r="N42" s="278"/>
      <c r="O42" s="279"/>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274" t="s">
        <v>6</v>
      </c>
      <c r="B44" s="275"/>
      <c r="C44" s="275"/>
      <c r="D44" s="275"/>
      <c r="E44" s="275"/>
      <c r="F44" s="275"/>
      <c r="G44" s="275"/>
      <c r="H44" s="275"/>
      <c r="I44" s="275"/>
      <c r="J44" s="275"/>
      <c r="K44" s="275"/>
      <c r="L44" s="275"/>
      <c r="M44" s="275"/>
      <c r="N44" s="275"/>
      <c r="O44" s="276"/>
      <c r="P44" s="19"/>
    </row>
    <row r="45" spans="1:16" ht="15" customHeight="1" x14ac:dyDescent="0.25">
      <c r="A45" s="280" t="s">
        <v>2709</v>
      </c>
      <c r="B45" s="281"/>
      <c r="C45" s="281"/>
      <c r="D45" s="281"/>
      <c r="E45" s="281"/>
      <c r="F45" s="281"/>
      <c r="G45" s="281"/>
      <c r="H45" s="281"/>
      <c r="I45" s="281"/>
      <c r="J45" s="281"/>
      <c r="K45" s="281"/>
      <c r="L45" s="281"/>
      <c r="M45" s="281"/>
      <c r="N45" s="281"/>
      <c r="O45" s="282"/>
    </row>
    <row r="46" spans="1:16" x14ac:dyDescent="0.25">
      <c r="A46" s="283"/>
      <c r="B46" s="284"/>
      <c r="C46" s="284"/>
      <c r="D46" s="284"/>
      <c r="E46" s="284"/>
      <c r="F46" s="284"/>
      <c r="G46" s="284"/>
      <c r="H46" s="284"/>
      <c r="I46" s="284"/>
      <c r="J46" s="284"/>
      <c r="K46" s="284"/>
      <c r="L46" s="284"/>
      <c r="M46" s="284"/>
      <c r="N46" s="284"/>
      <c r="O46" s="285"/>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74" t="s">
        <v>2646</v>
      </c>
      <c r="B96" s="275"/>
      <c r="C96" s="275"/>
      <c r="D96" s="275"/>
      <c r="E96" s="275"/>
      <c r="F96" s="275"/>
      <c r="G96" s="275"/>
      <c r="H96" s="275"/>
      <c r="I96" s="275"/>
      <c r="J96" s="275"/>
      <c r="K96" s="275"/>
      <c r="L96" s="275"/>
      <c r="M96" s="275"/>
      <c r="N96" s="275"/>
      <c r="O96" s="276"/>
      <c r="P96" s="19"/>
    </row>
    <row r="97" spans="1:16" ht="15" customHeight="1" x14ac:dyDescent="0.25">
      <c r="A97" s="280" t="s">
        <v>2710</v>
      </c>
      <c r="B97" s="281"/>
      <c r="C97" s="281"/>
      <c r="D97" s="281"/>
      <c r="E97" s="281"/>
      <c r="F97" s="281"/>
      <c r="G97" s="281"/>
      <c r="H97" s="281"/>
      <c r="I97" s="281"/>
      <c r="J97" s="281"/>
      <c r="K97" s="281"/>
      <c r="L97" s="281"/>
      <c r="M97" s="281"/>
      <c r="N97" s="281"/>
      <c r="O97" s="282"/>
    </row>
    <row r="98" spans="1:16" x14ac:dyDescent="0.25">
      <c r="A98" s="283"/>
      <c r="B98" s="284"/>
      <c r="C98" s="284"/>
      <c r="D98" s="284"/>
      <c r="E98" s="284"/>
      <c r="F98" s="284"/>
      <c r="G98" s="284"/>
      <c r="H98" s="284"/>
      <c r="I98" s="284"/>
      <c r="J98" s="284"/>
      <c r="K98" s="284"/>
      <c r="L98" s="284"/>
      <c r="M98" s="284"/>
      <c r="N98" s="284"/>
      <c r="O98" s="285"/>
    </row>
    <row r="99" spans="1:16" s="120" customFormat="1" ht="26.25" customHeight="1" x14ac:dyDescent="0.25">
      <c r="A99" s="158"/>
      <c r="B99" s="158"/>
      <c r="C99" s="158"/>
      <c r="D99" s="158"/>
      <c r="E99" s="158"/>
      <c r="F99" s="158"/>
      <c r="G99" s="158"/>
      <c r="H99" s="158"/>
      <c r="I99" s="286" t="s">
        <v>11</v>
      </c>
      <c r="J99" s="287"/>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25">
      <c r="A147" s="165"/>
      <c r="B147" s="165"/>
      <c r="C147" s="165"/>
      <c r="D147" s="165"/>
      <c r="E147" s="165"/>
      <c r="F147" s="165"/>
      <c r="G147" s="165"/>
      <c r="H147" s="165"/>
      <c r="I147" s="165"/>
      <c r="J147" s="165"/>
      <c r="K147" s="165"/>
      <c r="L147" s="165"/>
      <c r="M147" s="165"/>
      <c r="N147" s="165"/>
      <c r="O147" s="165"/>
      <c r="P147" s="7"/>
    </row>
    <row r="148" spans="1:21" ht="8.25" customHeight="1" thickBot="1" x14ac:dyDescent="0.3">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
      <c r="A149" s="277" t="s">
        <v>15</v>
      </c>
      <c r="B149" s="278"/>
      <c r="C149" s="278"/>
      <c r="D149" s="278"/>
      <c r="E149" s="279"/>
      <c r="F149" s="278" t="s">
        <v>17</v>
      </c>
      <c r="G149" s="278"/>
      <c r="H149" s="278"/>
      <c r="I149" s="277" t="s">
        <v>18</v>
      </c>
      <c r="J149" s="278"/>
      <c r="K149" s="278"/>
      <c r="L149" s="278"/>
      <c r="M149" s="278"/>
      <c r="N149" s="278"/>
      <c r="O149" s="279"/>
      <c r="P149" s="19"/>
    </row>
    <row r="150" spans="1:21" ht="51.75" customHeight="1" x14ac:dyDescent="0.25">
      <c r="A150" s="226" t="s">
        <v>2717</v>
      </c>
      <c r="B150" s="227"/>
      <c r="C150" s="227"/>
      <c r="D150" s="227"/>
      <c r="E150" s="228"/>
      <c r="F150" s="229" t="s">
        <v>2718</v>
      </c>
      <c r="G150" s="229"/>
      <c r="H150" s="229"/>
      <c r="I150" s="288" t="s">
        <v>2643</v>
      </c>
      <c r="J150" s="289"/>
      <c r="K150" s="289"/>
      <c r="L150" s="289"/>
      <c r="M150" s="289"/>
      <c r="N150" s="289"/>
      <c r="O150" s="290"/>
    </row>
    <row r="151" spans="1:21" ht="9" customHeight="1" x14ac:dyDescent="0.25">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25">
      <c r="A152" s="173"/>
      <c r="B152" s="291" t="s">
        <v>2626</v>
      </c>
      <c r="C152" s="291"/>
      <c r="D152" s="291"/>
      <c r="E152" s="143"/>
      <c r="F152" s="141"/>
      <c r="G152" s="292" t="s">
        <v>2626</v>
      </c>
      <c r="H152" s="292"/>
      <c r="I152" s="293" t="s">
        <v>1167</v>
      </c>
      <c r="J152" s="294"/>
      <c r="K152" s="294"/>
      <c r="L152" s="294"/>
      <c r="M152" s="294"/>
      <c r="N152" s="93"/>
      <c r="O152" s="143"/>
      <c r="S152" s="123">
        <f>N152</f>
        <v>0</v>
      </c>
    </row>
    <row r="153" spans="1:21" x14ac:dyDescent="0.25">
      <c r="A153" s="173"/>
      <c r="B153" s="141"/>
      <c r="C153" s="141"/>
      <c r="D153" s="174" t="s">
        <v>16</v>
      </c>
      <c r="E153" s="143"/>
      <c r="F153" s="141"/>
      <c r="G153" s="174" t="s">
        <v>16</v>
      </c>
      <c r="H153" s="149"/>
      <c r="I153" s="173"/>
      <c r="J153" s="141"/>
      <c r="K153" s="141"/>
      <c r="L153" s="141"/>
      <c r="M153" s="141"/>
      <c r="N153" s="141"/>
      <c r="O153" s="143"/>
      <c r="U153" s="118" t="s">
        <v>2663</v>
      </c>
    </row>
    <row r="154" spans="1:21" x14ac:dyDescent="0.25">
      <c r="A154" s="173"/>
      <c r="B154" s="149"/>
      <c r="C154" s="149"/>
      <c r="D154" s="93"/>
      <c r="E154" s="143"/>
      <c r="F154" s="141"/>
      <c r="G154" s="93"/>
      <c r="H154" s="149"/>
      <c r="I154" s="295" t="s">
        <v>2656</v>
      </c>
      <c r="J154" s="296"/>
      <c r="K154" s="296"/>
      <c r="L154" s="296"/>
      <c r="M154" s="296"/>
      <c r="N154" s="296"/>
      <c r="O154" s="297"/>
      <c r="Q154" s="118" t="s">
        <v>17</v>
      </c>
      <c r="U154" s="123">
        <f>D154</f>
        <v>0</v>
      </c>
    </row>
    <row r="155" spans="1:21" x14ac:dyDescent="0.25">
      <c r="A155" s="173"/>
      <c r="B155" s="298" t="s">
        <v>2712</v>
      </c>
      <c r="C155" s="298"/>
      <c r="D155" s="298"/>
      <c r="E155" s="143"/>
      <c r="F155" s="141"/>
      <c r="G155" s="149"/>
      <c r="H155" s="175" t="s">
        <v>2711</v>
      </c>
      <c r="I155" s="295"/>
      <c r="J155" s="296"/>
      <c r="K155" s="296"/>
      <c r="L155" s="296"/>
      <c r="M155" s="296"/>
      <c r="N155" s="296"/>
      <c r="O155" s="297"/>
      <c r="Q155" s="123">
        <f>G154</f>
        <v>0</v>
      </c>
    </row>
    <row r="156" spans="1:21" x14ac:dyDescent="0.25">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
      <c r="A157" s="180"/>
      <c r="B157" s="153"/>
      <c r="C157" s="153"/>
      <c r="D157" s="153"/>
      <c r="E157" s="155"/>
      <c r="F157" s="153"/>
      <c r="G157" s="153"/>
      <c r="H157" s="153"/>
      <c r="I157" s="180"/>
      <c r="J157" s="153"/>
      <c r="K157" s="153"/>
      <c r="L157" s="153"/>
      <c r="M157" s="153"/>
      <c r="N157" s="153"/>
      <c r="O157" s="155"/>
    </row>
    <row r="158" spans="1:21" ht="8.25" customHeight="1" thickBot="1" x14ac:dyDescent="0.3">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
      <c r="A159" s="277" t="s">
        <v>26</v>
      </c>
      <c r="B159" s="278"/>
      <c r="C159" s="278"/>
      <c r="D159" s="278"/>
      <c r="E159" s="278"/>
      <c r="F159" s="278"/>
      <c r="G159" s="278"/>
      <c r="H159" s="278"/>
      <c r="I159" s="278"/>
      <c r="J159" s="278"/>
      <c r="K159" s="278"/>
      <c r="L159" s="278"/>
      <c r="M159" s="278"/>
      <c r="N159" s="278"/>
      <c r="O159" s="279"/>
      <c r="P159" s="19"/>
    </row>
    <row r="160" spans="1:21" ht="15" customHeight="1" x14ac:dyDescent="0.25">
      <c r="A160" s="299" t="s">
        <v>1169</v>
      </c>
      <c r="B160" s="300"/>
      <c r="C160" s="300"/>
      <c r="D160" s="300"/>
      <c r="E160" s="300"/>
      <c r="F160" s="300"/>
      <c r="G160" s="300"/>
      <c r="H160" s="300"/>
      <c r="I160" s="300"/>
      <c r="J160" s="300"/>
      <c r="K160" s="300"/>
      <c r="L160" s="300"/>
      <c r="M160" s="300"/>
      <c r="N160" s="300"/>
      <c r="O160" s="301"/>
    </row>
    <row r="161" spans="1:28" ht="15.75" thickBot="1" x14ac:dyDescent="0.3">
      <c r="A161" s="302"/>
      <c r="B161" s="303"/>
      <c r="C161" s="303"/>
      <c r="D161" s="303"/>
      <c r="E161" s="303"/>
      <c r="F161" s="303"/>
      <c r="G161" s="303"/>
      <c r="H161" s="303"/>
      <c r="I161" s="303"/>
      <c r="J161" s="303"/>
      <c r="K161" s="303"/>
      <c r="L161" s="303"/>
      <c r="M161" s="303"/>
      <c r="N161" s="303"/>
      <c r="O161" s="304"/>
    </row>
    <row r="162" spans="1:28" ht="7.5" customHeight="1" x14ac:dyDescent="0.25">
      <c r="A162" s="173"/>
      <c r="B162" s="181"/>
      <c r="C162" s="181"/>
      <c r="D162" s="181"/>
      <c r="E162" s="181"/>
      <c r="F162" s="181"/>
      <c r="G162" s="181"/>
      <c r="H162" s="181"/>
      <c r="I162" s="181"/>
      <c r="J162" s="181"/>
      <c r="K162" s="181"/>
      <c r="L162" s="181"/>
      <c r="M162" s="181"/>
      <c r="N162" s="181"/>
      <c r="O162" s="143"/>
    </row>
    <row r="163" spans="1:28" ht="19.5" customHeight="1" x14ac:dyDescent="0.25">
      <c r="A163" s="173"/>
      <c r="B163" s="305" t="s">
        <v>1168</v>
      </c>
      <c r="C163" s="305"/>
      <c r="D163" s="305"/>
      <c r="E163" s="305"/>
      <c r="F163" s="305"/>
      <c r="G163" s="305"/>
      <c r="H163" s="181"/>
      <c r="I163" s="306" t="s">
        <v>1180</v>
      </c>
      <c r="J163" s="307"/>
      <c r="K163" s="307"/>
      <c r="L163" s="307"/>
      <c r="M163" s="307"/>
      <c r="N163" s="308"/>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3"/>
      <c r="B164" s="309" t="s">
        <v>19</v>
      </c>
      <c r="C164" s="310"/>
      <c r="D164" s="311"/>
      <c r="E164" s="306" t="s">
        <v>2628</v>
      </c>
      <c r="F164" s="307"/>
      <c r="G164" s="308"/>
      <c r="H164" s="141"/>
      <c r="I164" s="309" t="s">
        <v>19</v>
      </c>
      <c r="J164" s="310"/>
      <c r="K164" s="311"/>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3"/>
      <c r="B165" s="312"/>
      <c r="C165" s="313"/>
      <c r="D165" s="314"/>
      <c r="E165" s="182" t="s">
        <v>2629</v>
      </c>
      <c r="F165" s="182" t="s">
        <v>2630</v>
      </c>
      <c r="G165" s="182" t="s">
        <v>2631</v>
      </c>
      <c r="H165" s="141"/>
      <c r="I165" s="312"/>
      <c r="J165" s="313"/>
      <c r="K165" s="314"/>
      <c r="L165" s="182" t="s">
        <v>2629</v>
      </c>
      <c r="M165" s="182" t="s">
        <v>2630</v>
      </c>
      <c r="N165" s="182" t="s">
        <v>2631</v>
      </c>
      <c r="O165" s="143"/>
    </row>
    <row r="166" spans="1:28" x14ac:dyDescent="0.25">
      <c r="A166" s="173"/>
      <c r="B166" s="315" t="s">
        <v>1170</v>
      </c>
      <c r="C166" s="315"/>
      <c r="D166" s="315"/>
      <c r="E166" s="183">
        <v>0.02</v>
      </c>
      <c r="F166" s="96"/>
      <c r="G166" s="184" t="str">
        <f>IF(F166&gt;0,SUM(E166+F166),"")</f>
        <v/>
      </c>
      <c r="H166" s="141"/>
      <c r="I166" s="316" t="s">
        <v>1175</v>
      </c>
      <c r="J166" s="317"/>
      <c r="K166" s="318"/>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3"/>
      <c r="B167" s="315" t="s">
        <v>1171</v>
      </c>
      <c r="C167" s="315"/>
      <c r="D167" s="315"/>
      <c r="E167" s="183">
        <v>0.02</v>
      </c>
      <c r="F167" s="96"/>
      <c r="G167" s="184" t="str">
        <f t="shared" ref="G167:G169" si="5">IF(F167&gt;0,SUM(E167+F167),"")</f>
        <v/>
      </c>
      <c r="H167" s="141"/>
      <c r="I167" s="316" t="s">
        <v>1176</v>
      </c>
      <c r="J167" s="317"/>
      <c r="K167" s="318"/>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3"/>
      <c r="B168" s="315" t="s">
        <v>1172</v>
      </c>
      <c r="C168" s="315"/>
      <c r="D168" s="315"/>
      <c r="E168" s="183">
        <v>0.02</v>
      </c>
      <c r="F168" s="96"/>
      <c r="G168" s="184" t="str">
        <f t="shared" si="5"/>
        <v/>
      </c>
      <c r="H168" s="141"/>
      <c r="I168" s="316" t="s">
        <v>1177</v>
      </c>
      <c r="J168" s="317"/>
      <c r="K168" s="318"/>
      <c r="L168" s="183">
        <v>0.02</v>
      </c>
      <c r="M168" s="96"/>
      <c r="N168" s="184" t="str">
        <f t="shared" si="6"/>
        <v/>
      </c>
      <c r="O168" s="143"/>
    </row>
    <row r="169" spans="1:28" x14ac:dyDescent="0.25">
      <c r="A169" s="173"/>
      <c r="B169" s="315" t="s">
        <v>1173</v>
      </c>
      <c r="C169" s="315"/>
      <c r="D169" s="315"/>
      <c r="E169" s="183">
        <v>0.03</v>
      </c>
      <c r="F169" s="96"/>
      <c r="G169" s="184" t="str">
        <f t="shared" si="5"/>
        <v/>
      </c>
      <c r="H169" s="141"/>
      <c r="I169" s="316" t="s">
        <v>1178</v>
      </c>
      <c r="J169" s="317"/>
      <c r="K169" s="318"/>
      <c r="L169" s="183">
        <v>0.02</v>
      </c>
      <c r="M169" s="96"/>
      <c r="N169" s="184" t="str">
        <f t="shared" si="6"/>
        <v/>
      </c>
      <c r="O169" s="143"/>
    </row>
    <row r="170" spans="1:28" x14ac:dyDescent="0.25">
      <c r="A170" s="173"/>
      <c r="B170" s="141"/>
      <c r="C170" s="141"/>
      <c r="D170" s="141"/>
      <c r="E170" s="141"/>
      <c r="F170" s="141"/>
      <c r="G170" s="141"/>
      <c r="H170" s="141"/>
      <c r="I170" s="316" t="s">
        <v>1179</v>
      </c>
      <c r="J170" s="317"/>
      <c r="K170" s="318"/>
      <c r="L170" s="183">
        <v>0.02</v>
      </c>
      <c r="M170" s="96"/>
      <c r="N170" s="184" t="str">
        <f t="shared" si="6"/>
        <v/>
      </c>
      <c r="O170" s="143"/>
    </row>
    <row r="171" spans="1:28" x14ac:dyDescent="0.25">
      <c r="A171" s="173"/>
      <c r="B171" s="141" t="s">
        <v>2719</v>
      </c>
      <c r="C171" s="141"/>
      <c r="D171" s="141"/>
      <c r="E171" s="141"/>
      <c r="F171" s="141"/>
      <c r="G171" s="141"/>
      <c r="H171" s="141"/>
      <c r="I171" s="141"/>
      <c r="J171" s="141"/>
      <c r="K171" s="141"/>
      <c r="L171" s="141"/>
      <c r="M171" s="141"/>
      <c r="N171" s="142"/>
      <c r="O171" s="143"/>
    </row>
    <row r="172" spans="1:28" x14ac:dyDescent="0.25">
      <c r="A172" s="173"/>
      <c r="B172" s="144" t="s">
        <v>2640</v>
      </c>
      <c r="C172" s="145">
        <f>+SUM(G166:G169)</f>
        <v>0</v>
      </c>
      <c r="D172" s="146" t="s">
        <v>2641</v>
      </c>
      <c r="E172" s="147">
        <f>+(C172*K20)</f>
        <v>0</v>
      </c>
      <c r="F172" s="148"/>
      <c r="G172" s="149"/>
      <c r="H172" s="142"/>
      <c r="I172" s="144" t="s">
        <v>2640</v>
      </c>
      <c r="J172" s="145">
        <f>+SUM(N166:N170)</f>
        <v>0</v>
      </c>
      <c r="K172" s="209" t="s">
        <v>2641</v>
      </c>
      <c r="L172" s="209"/>
      <c r="M172" s="150">
        <f>+J172*K20</f>
        <v>0</v>
      </c>
      <c r="N172" s="151"/>
      <c r="O172" s="152"/>
    </row>
    <row r="173" spans="1:28" ht="15.75" thickBot="1" x14ac:dyDescent="0.3">
      <c r="A173" s="180"/>
      <c r="B173" s="153"/>
      <c r="C173" s="153"/>
      <c r="D173" s="153"/>
      <c r="E173" s="153"/>
      <c r="F173" s="153"/>
      <c r="G173" s="153"/>
      <c r="H173" s="153"/>
      <c r="I173" s="153"/>
      <c r="J173" s="153"/>
      <c r="K173" s="153"/>
      <c r="L173" s="153"/>
      <c r="M173" s="153"/>
      <c r="N173" s="154"/>
      <c r="O173" s="155"/>
    </row>
    <row r="174" spans="1:28" ht="8.25" customHeight="1" thickBot="1" x14ac:dyDescent="0.3">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
      <c r="A175" s="277" t="s">
        <v>20</v>
      </c>
      <c r="B175" s="278"/>
      <c r="C175" s="278"/>
      <c r="D175" s="278"/>
      <c r="E175" s="278"/>
      <c r="F175" s="278"/>
      <c r="G175" s="278"/>
      <c r="H175" s="278"/>
      <c r="I175" s="278"/>
      <c r="J175" s="278"/>
      <c r="K175" s="278"/>
      <c r="L175" s="278"/>
      <c r="M175" s="278"/>
      <c r="N175" s="278"/>
      <c r="O175" s="279"/>
      <c r="P175" s="19"/>
    </row>
    <row r="176" spans="1:28" ht="15" customHeight="1" x14ac:dyDescent="0.25">
      <c r="A176" s="299" t="s">
        <v>21</v>
      </c>
      <c r="B176" s="300"/>
      <c r="C176" s="300"/>
      <c r="D176" s="300"/>
      <c r="E176" s="300"/>
      <c r="F176" s="300"/>
      <c r="G176" s="300"/>
      <c r="H176" s="300"/>
      <c r="I176" s="300"/>
      <c r="J176" s="300"/>
      <c r="K176" s="300"/>
      <c r="L176" s="300"/>
      <c r="M176" s="300"/>
      <c r="N176" s="300"/>
      <c r="O176" s="301"/>
    </row>
    <row r="177" spans="1:20" ht="15.75" thickBot="1" x14ac:dyDescent="0.3">
      <c r="A177" s="302"/>
      <c r="B177" s="303"/>
      <c r="C177" s="303"/>
      <c r="D177" s="303"/>
      <c r="E177" s="303"/>
      <c r="F177" s="303"/>
      <c r="G177" s="303"/>
      <c r="H177" s="303"/>
      <c r="I177" s="303"/>
      <c r="J177" s="303"/>
      <c r="K177" s="303"/>
      <c r="L177" s="303"/>
      <c r="M177" s="303"/>
      <c r="N177" s="303"/>
      <c r="O177" s="304"/>
    </row>
    <row r="178" spans="1:20" x14ac:dyDescent="0.25">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25">
      <c r="A179" s="173"/>
      <c r="B179" s="319" t="s">
        <v>2649</v>
      </c>
      <c r="C179" s="319"/>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25">
      <c r="A180" s="173"/>
      <c r="B180" s="149"/>
      <c r="C180" s="100"/>
      <c r="D180" s="141"/>
      <c r="E180" s="98"/>
      <c r="F180" s="141"/>
      <c r="G180" s="141"/>
      <c r="H180" s="98"/>
      <c r="I180" s="149"/>
      <c r="J180" s="141"/>
      <c r="K180" s="100"/>
      <c r="L180" s="141"/>
      <c r="M180" s="141"/>
      <c r="N180" s="141"/>
      <c r="O180" s="143"/>
    </row>
    <row r="181" spans="1:20" x14ac:dyDescent="0.25">
      <c r="A181" s="173"/>
      <c r="B181" s="185" t="s">
        <v>2642</v>
      </c>
      <c r="C181" s="141"/>
      <c r="D181" s="149"/>
      <c r="E181" s="141"/>
      <c r="F181" s="141"/>
      <c r="G181" s="141"/>
      <c r="H181" s="141"/>
      <c r="I181" s="141"/>
      <c r="J181" s="141"/>
      <c r="K181" s="149"/>
      <c r="L181" s="149"/>
      <c r="M181" s="141"/>
      <c r="N181" s="141"/>
      <c r="O181" s="152"/>
    </row>
    <row r="182" spans="1:20" ht="15.75" thickBot="1" x14ac:dyDescent="0.3">
      <c r="A182" s="180"/>
      <c r="B182" s="153"/>
      <c r="C182" s="153"/>
      <c r="D182" s="153"/>
      <c r="E182" s="153"/>
      <c r="F182" s="153"/>
      <c r="G182" s="153"/>
      <c r="H182" s="153"/>
      <c r="I182" s="153"/>
      <c r="J182" s="153"/>
      <c r="K182" s="153"/>
      <c r="L182" s="153"/>
      <c r="M182" s="153"/>
      <c r="N182" s="153"/>
      <c r="O182" s="155"/>
    </row>
    <row r="183" spans="1:20" ht="8.25" customHeight="1" thickBot="1" x14ac:dyDescent="0.3">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
      <c r="A184" s="277" t="s">
        <v>32</v>
      </c>
      <c r="B184" s="278"/>
      <c r="C184" s="278"/>
      <c r="D184" s="278"/>
      <c r="E184" s="278"/>
      <c r="F184" s="278"/>
      <c r="G184" s="278"/>
      <c r="H184" s="278"/>
      <c r="I184" s="278"/>
      <c r="J184" s="278"/>
      <c r="K184" s="278"/>
      <c r="L184" s="278"/>
      <c r="M184" s="278"/>
      <c r="N184" s="278"/>
      <c r="O184" s="279"/>
      <c r="P184" s="19"/>
    </row>
    <row r="185" spans="1:20" x14ac:dyDescent="0.25">
      <c r="A185" s="173"/>
      <c r="B185" s="141"/>
      <c r="C185" s="141"/>
      <c r="D185" s="141"/>
      <c r="E185" s="141"/>
      <c r="F185" s="141"/>
      <c r="G185" s="141"/>
      <c r="H185" s="141"/>
      <c r="I185" s="141"/>
      <c r="J185" s="141"/>
      <c r="K185" s="141"/>
      <c r="L185" s="141"/>
      <c r="M185" s="141"/>
      <c r="N185" s="141"/>
      <c r="O185" s="143"/>
    </row>
    <row r="186" spans="1:20" ht="231" customHeight="1" x14ac:dyDescent="0.25">
      <c r="A186" s="173"/>
      <c r="B186" s="320" t="s">
        <v>2688</v>
      </c>
      <c r="C186" s="320"/>
      <c r="D186" s="320"/>
      <c r="E186" s="320"/>
      <c r="F186" s="320"/>
      <c r="G186" s="320"/>
      <c r="H186" s="320"/>
      <c r="I186" s="320"/>
      <c r="J186" s="320"/>
      <c r="K186" s="320"/>
      <c r="L186" s="320"/>
      <c r="M186" s="320"/>
      <c r="N186" s="320"/>
      <c r="O186" s="143"/>
    </row>
    <row r="187" spans="1:20" x14ac:dyDescent="0.25">
      <c r="A187" s="173"/>
      <c r="B187" s="321"/>
      <c r="C187" s="321"/>
      <c r="D187" s="321"/>
      <c r="E187" s="321"/>
      <c r="F187" s="321"/>
      <c r="G187" s="321"/>
      <c r="H187" s="321"/>
      <c r="I187" s="321"/>
      <c r="J187" s="321"/>
      <c r="K187" s="321"/>
      <c r="L187" s="321"/>
      <c r="M187" s="321"/>
      <c r="N187" s="321"/>
      <c r="O187" s="143"/>
    </row>
    <row r="188" spans="1:20" x14ac:dyDescent="0.25">
      <c r="A188" s="173"/>
      <c r="B188" s="322" t="s">
        <v>2689</v>
      </c>
      <c r="C188" s="323"/>
      <c r="D188" s="323"/>
      <c r="E188" s="323"/>
      <c r="F188" s="323"/>
      <c r="G188" s="323"/>
      <c r="H188" s="323"/>
      <c r="I188" s="323"/>
      <c r="J188" s="323"/>
      <c r="K188" s="323"/>
      <c r="L188" s="323"/>
      <c r="M188" s="323"/>
      <c r="N188" s="323"/>
      <c r="O188" s="143"/>
    </row>
    <row r="189" spans="1:20" ht="15" customHeight="1" x14ac:dyDescent="0.25">
      <c r="A189" s="173"/>
      <c r="B189" s="186" t="s">
        <v>2644</v>
      </c>
      <c r="C189" s="186"/>
      <c r="D189" s="186"/>
      <c r="E189" s="186"/>
      <c r="F189" s="186"/>
      <c r="G189" s="186"/>
      <c r="H189" s="186"/>
      <c r="I189" s="186"/>
      <c r="J189" s="186"/>
      <c r="K189" s="186"/>
      <c r="L189" s="186"/>
      <c r="M189" s="186"/>
      <c r="N189" s="186"/>
      <c r="O189" s="143"/>
    </row>
    <row r="190" spans="1:20" ht="17.25" customHeight="1" x14ac:dyDescent="0.25">
      <c r="A190" s="173"/>
      <c r="B190" s="187"/>
      <c r="C190" s="186"/>
      <c r="D190" s="186"/>
      <c r="E190" s="186"/>
      <c r="F190" s="186"/>
      <c r="G190" s="186"/>
      <c r="H190" s="186"/>
      <c r="I190" s="186"/>
      <c r="J190" s="186"/>
      <c r="K190" s="186"/>
      <c r="L190" s="186"/>
      <c r="M190" s="186"/>
      <c r="N190" s="186"/>
      <c r="O190" s="143"/>
      <c r="R190" s="126"/>
    </row>
    <row r="191" spans="1:20" x14ac:dyDescent="0.25">
      <c r="A191" s="173"/>
      <c r="B191" s="149" t="s">
        <v>2690</v>
      </c>
      <c r="C191" s="141"/>
      <c r="D191" s="141"/>
      <c r="E191" s="141"/>
      <c r="F191" s="141"/>
      <c r="G191" s="141"/>
      <c r="H191" s="141"/>
      <c r="I191" s="141"/>
      <c r="J191" s="141"/>
      <c r="K191" s="141"/>
      <c r="L191" s="141"/>
      <c r="M191" s="141"/>
      <c r="N191" s="141"/>
      <c r="O191" s="143"/>
    </row>
    <row r="192" spans="1:20" x14ac:dyDescent="0.25">
      <c r="A192" s="173"/>
      <c r="B192" s="149" t="s">
        <v>2683</v>
      </c>
      <c r="C192" s="141"/>
      <c r="D192" s="141"/>
      <c r="E192" s="141"/>
      <c r="F192" s="141"/>
      <c r="G192" s="141"/>
      <c r="H192" s="141"/>
      <c r="I192" s="141"/>
      <c r="J192" s="141"/>
      <c r="K192" s="141"/>
      <c r="L192" s="141"/>
      <c r="M192" s="141"/>
      <c r="N192" s="141"/>
      <c r="O192" s="143"/>
    </row>
    <row r="193" spans="1:21" x14ac:dyDescent="0.25">
      <c r="A193" s="173"/>
      <c r="B193" s="149"/>
      <c r="C193" s="141"/>
      <c r="D193" s="141"/>
      <c r="E193" s="141"/>
      <c r="F193" s="141"/>
      <c r="G193" s="141"/>
      <c r="H193" s="141"/>
      <c r="I193" s="141"/>
      <c r="J193" s="141"/>
      <c r="K193" s="141"/>
      <c r="L193" s="141"/>
      <c r="M193" s="141"/>
      <c r="N193" s="141"/>
      <c r="O193" s="143"/>
    </row>
    <row r="194" spans="1:21" ht="23.25" x14ac:dyDescent="0.25">
      <c r="A194" s="173"/>
      <c r="B194" s="188"/>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row>
    <row r="196" spans="1:21" x14ac:dyDescent="0.25">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25">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25">
      <c r="A198" s="173"/>
      <c r="B198" s="189" t="s">
        <v>31</v>
      </c>
      <c r="C198" s="98"/>
      <c r="D198" s="142"/>
      <c r="E198" s="149"/>
      <c r="F198" s="149"/>
      <c r="G198" s="189" t="s">
        <v>2633</v>
      </c>
      <c r="H198" s="99"/>
      <c r="I198" s="149"/>
      <c r="J198" s="189" t="s">
        <v>2635</v>
      </c>
      <c r="K198" s="98"/>
      <c r="L198" s="142"/>
      <c r="M198" s="142"/>
      <c r="N198" s="142"/>
      <c r="O198" s="143"/>
    </row>
    <row r="199" spans="1:21" x14ac:dyDescent="0.25">
      <c r="A199" s="173"/>
      <c r="B199" s="189" t="s">
        <v>2632</v>
      </c>
      <c r="C199" s="98"/>
      <c r="D199" s="142"/>
      <c r="E199" s="149"/>
      <c r="F199" s="149"/>
      <c r="G199" s="189" t="s">
        <v>2634</v>
      </c>
      <c r="H199" s="99"/>
      <c r="I199" s="149"/>
      <c r="J199" s="189" t="s">
        <v>2636</v>
      </c>
      <c r="K199" s="98"/>
      <c r="L199" s="142"/>
      <c r="M199" s="142"/>
      <c r="N199" s="142"/>
      <c r="O199" s="152"/>
    </row>
    <row r="200" spans="1:21" ht="15.75" thickBot="1" x14ac:dyDescent="0.3">
      <c r="A200" s="180"/>
      <c r="B200" s="153"/>
      <c r="C200" s="153"/>
      <c r="D200" s="153"/>
      <c r="E200" s="153"/>
      <c r="F200" s="153"/>
      <c r="G200" s="153"/>
      <c r="H200" s="153"/>
      <c r="I200" s="153"/>
      <c r="J200" s="153"/>
      <c r="K200" s="153"/>
      <c r="L200" s="153"/>
      <c r="M200" s="153"/>
      <c r="N200" s="153"/>
      <c r="O200" s="155"/>
    </row>
  </sheetData>
  <sheetProtection algorithmName="SHA-512" hashValue="7HjY5zET+tY99Z5pkdBFM3YcYARow8mSeQYJ1cp6dFJSg13We5ejhARSpgGZGPsUPrWJaoQ1mhGcimRNh4PQ3A==" saltValue="ZM0p0g398VqAWXsMamZFFw==" spinCount="100000" sheet="1" objects="1" scenarios="1"/>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heetProtection algorithmName="SHA-512" hashValue="qFxhxYLvqxaN+4qC5EvwvBCnOiKnUjn90dgNQZH1LBJmDY9/DWRBuTRmi6teUS0wW4AD77uDRczPUbJKPcs3Mg==" saltValue="muAHXnnOgdx66kYK0nqpOg==" spinCount="100000" sheet="1" objects="1" scenarios="1"/>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heetProtection algorithmName="SHA-512" hashValue="V+i3dNFZEG+3WYAe1ejbH3/rt7m4jdqqeiWQW+O/7rr0i5vgDct86ddxuX99RdhQ0XDdAOpH/yWAiQsl39FP8w==" saltValue="kkclZYomxwBVBNKM+4SfLg==" spinCount="100000" sheet="1" objects="1" scenarios="1"/>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HP</cp:lastModifiedBy>
  <cp:lastPrinted>2020-12-26T16:05:21Z</cp:lastPrinted>
  <dcterms:created xsi:type="dcterms:W3CDTF">2020-10-14T21:57:42Z</dcterms:created>
  <dcterms:modified xsi:type="dcterms:W3CDTF">2020-12-26T20:40:19Z</dcterms:modified>
</cp:coreProperties>
</file>